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4 IAGF Oct-Dic_2020\Reportes transp fiscal trimestrales\"/>
    </mc:Choice>
  </mc:AlternateContent>
  <xr:revisionPtr revIDLastSave="0" documentId="13_ncr:1_{67175F9B-F997-4430-8498-6B410C6A6F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CT DIC 2020" sheetId="4" r:id="rId1"/>
  </sheets>
  <definedNames>
    <definedName name="ACAPONETA">#REF!</definedName>
    <definedName name="AHUACATLAN">#REF!</definedName>
    <definedName name="AMATLAN">#REF!</definedName>
    <definedName name="_xlnm.Print_Area" localSheetId="0">'OCT DIC 2020'!$A$1:$G$739</definedName>
    <definedName name="BAHIA">#REF!</definedName>
    <definedName name="COMPOSTELA">#REF!</definedName>
    <definedName name="datos" localSheetId="0">'OCT DIC 2020'!#REF!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'OCT DIC 2020'!$1:$17</definedName>
    <definedName name="TUXPAN">#REF!</definedName>
    <definedName name="XALIS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7" i="4" l="1"/>
  <c r="F718" i="4"/>
  <c r="F681" i="4"/>
  <c r="F645" i="4"/>
  <c r="F609" i="4"/>
  <c r="F573" i="4"/>
  <c r="F537" i="4"/>
  <c r="F500" i="4"/>
  <c r="F464" i="4"/>
  <c r="F428" i="4"/>
  <c r="F392" i="4"/>
  <c r="F356" i="4"/>
  <c r="F320" i="4"/>
  <c r="F284" i="4"/>
  <c r="F248" i="4"/>
  <c r="F212" i="4"/>
  <c r="F176" i="4"/>
  <c r="F140" i="4"/>
  <c r="F104" i="4"/>
  <c r="F68" i="4"/>
  <c r="F690" i="4" l="1"/>
  <c r="F32" i="4"/>
  <c r="F111" i="4" l="1"/>
  <c r="F695" i="4" l="1"/>
  <c r="F659" i="4"/>
  <c r="F732" i="4" l="1"/>
  <c r="F726" i="4"/>
  <c r="F727" i="4" s="1"/>
  <c r="F697" i="4"/>
  <c r="F661" i="4"/>
  <c r="F623" i="4"/>
  <c r="F625" i="4" s="1"/>
  <c r="F587" i="4"/>
  <c r="F589" i="4" s="1"/>
  <c r="F580" i="4"/>
  <c r="F551" i="4"/>
  <c r="F553" i="4" s="1"/>
  <c r="F514" i="4"/>
  <c r="F516" i="4" s="1"/>
  <c r="F506" i="4"/>
  <c r="F478" i="4"/>
  <c r="F480" i="4" s="1"/>
  <c r="F472" i="4"/>
  <c r="F442" i="4"/>
  <c r="F444" i="4" s="1"/>
  <c r="F435" i="4"/>
  <c r="F406" i="4"/>
  <c r="F408" i="4" s="1"/>
  <c r="F399" i="4"/>
  <c r="F370" i="4"/>
  <c r="F372" i="4" s="1"/>
  <c r="F334" i="4"/>
  <c r="F336" i="4" s="1"/>
  <c r="F327" i="4"/>
  <c r="F298" i="4"/>
  <c r="F300" i="4" s="1"/>
  <c r="F291" i="4"/>
  <c r="F262" i="4"/>
  <c r="F264" i="4" s="1"/>
  <c r="F255" i="4"/>
  <c r="F226" i="4"/>
  <c r="F228" i="4" s="1"/>
  <c r="F220" i="4"/>
  <c r="F190" i="4"/>
  <c r="F192" i="4" s="1"/>
  <c r="F154" i="4"/>
  <c r="F147" i="4"/>
  <c r="F118" i="4"/>
  <c r="F120" i="4" s="1"/>
  <c r="F82" i="4"/>
  <c r="F84" i="4" s="1"/>
  <c r="F46" i="4"/>
  <c r="F48" i="4" s="1"/>
  <c r="F40" i="4"/>
  <c r="F156" i="4" l="1"/>
  <c r="F734" i="4"/>
  <c r="F699" i="4"/>
  <c r="F618" i="4"/>
  <c r="F627" i="4" s="1"/>
  <c r="G609" i="4" s="1"/>
  <c r="F582" i="4"/>
  <c r="F473" i="4"/>
  <c r="F482" i="4" s="1"/>
  <c r="F329" i="4"/>
  <c r="F338" i="4" s="1"/>
  <c r="F185" i="4"/>
  <c r="F194" i="4" s="1"/>
  <c r="F113" i="4"/>
  <c r="F122" i="4" s="1"/>
  <c r="G104" i="4" s="1"/>
  <c r="F41" i="4"/>
  <c r="F50" i="4" s="1"/>
  <c r="G32" i="4" s="1"/>
  <c r="F654" i="4"/>
  <c r="F546" i="4"/>
  <c r="F509" i="4"/>
  <c r="F437" i="4"/>
  <c r="F401" i="4"/>
  <c r="F365" i="4"/>
  <c r="F293" i="4"/>
  <c r="F257" i="4"/>
  <c r="F266" i="4" s="1"/>
  <c r="F221" i="4"/>
  <c r="F149" i="4"/>
  <c r="F77" i="4"/>
  <c r="G176" i="4" l="1"/>
  <c r="G179" i="4"/>
  <c r="G690" i="4"/>
  <c r="G687" i="4"/>
  <c r="G681" i="4"/>
  <c r="G469" i="4"/>
  <c r="G464" i="4"/>
  <c r="G255" i="4"/>
  <c r="G248" i="4"/>
  <c r="G320" i="4"/>
  <c r="G327" i="4"/>
  <c r="G616" i="4"/>
  <c r="G695" i="4"/>
  <c r="G697" i="4" s="1"/>
  <c r="G684" i="4"/>
  <c r="F736" i="4"/>
  <c r="G718" i="4" s="1"/>
  <c r="G623" i="4"/>
  <c r="G625" i="4" s="1"/>
  <c r="G618" i="4"/>
  <c r="F591" i="4"/>
  <c r="G573" i="4" s="1"/>
  <c r="F518" i="4"/>
  <c r="G467" i="4"/>
  <c r="G478" i="4"/>
  <c r="G480" i="4" s="1"/>
  <c r="G473" i="4"/>
  <c r="G329" i="4"/>
  <c r="G334" i="4"/>
  <c r="G336" i="4" s="1"/>
  <c r="F302" i="4"/>
  <c r="G291" i="4" s="1"/>
  <c r="G262" i="4"/>
  <c r="G264" i="4" s="1"/>
  <c r="G257" i="4"/>
  <c r="G190" i="4"/>
  <c r="G192" i="4" s="1"/>
  <c r="G181" i="4"/>
  <c r="G185" i="4"/>
  <c r="F158" i="4"/>
  <c r="G147" i="4" s="1"/>
  <c r="G118" i="4"/>
  <c r="G120" i="4" s="1"/>
  <c r="G111" i="4"/>
  <c r="G41" i="4"/>
  <c r="G46" i="4"/>
  <c r="G48" i="4" s="1"/>
  <c r="G37" i="4"/>
  <c r="F663" i="4"/>
  <c r="G651" i="4" s="1"/>
  <c r="G612" i="4"/>
  <c r="F555" i="4"/>
  <c r="G537" i="4" s="1"/>
  <c r="F446" i="4"/>
  <c r="G435" i="4" s="1"/>
  <c r="F410" i="4"/>
  <c r="G399" i="4" s="1"/>
  <c r="F374" i="4"/>
  <c r="G361" i="4" s="1"/>
  <c r="G323" i="4"/>
  <c r="G251" i="4"/>
  <c r="F230" i="4"/>
  <c r="G107" i="4"/>
  <c r="G113" i="4"/>
  <c r="F86" i="4"/>
  <c r="G68" i="4" s="1"/>
  <c r="G35" i="4"/>
  <c r="G723" i="4" l="1"/>
  <c r="G580" i="4"/>
  <c r="G506" i="4"/>
  <c r="G500" i="4"/>
  <c r="G428" i="4"/>
  <c r="G431" i="4"/>
  <c r="G509" i="4"/>
  <c r="G582" i="4"/>
  <c r="G293" i="4"/>
  <c r="G140" i="4"/>
  <c r="G154" i="4"/>
  <c r="G156" i="4" s="1"/>
  <c r="G149" i="4"/>
  <c r="G659" i="4"/>
  <c r="G661" i="4" s="1"/>
  <c r="G645" i="4"/>
  <c r="G721" i="4"/>
  <c r="G727" i="4"/>
  <c r="G732" i="4"/>
  <c r="G734" i="4" s="1"/>
  <c r="G699" i="4"/>
  <c r="G654" i="4"/>
  <c r="G627" i="4"/>
  <c r="G587" i="4"/>
  <c r="G589" i="4" s="1"/>
  <c r="G576" i="4"/>
  <c r="G542" i="4"/>
  <c r="G551" i="4"/>
  <c r="G553" i="4" s="1"/>
  <c r="G546" i="4"/>
  <c r="G503" i="4"/>
  <c r="G514" i="4"/>
  <c r="G516" i="4" s="1"/>
  <c r="G482" i="4"/>
  <c r="G442" i="4"/>
  <c r="G444" i="4" s="1"/>
  <c r="G437" i="4"/>
  <c r="G406" i="4"/>
  <c r="G408" i="4" s="1"/>
  <c r="G392" i="4"/>
  <c r="G401" i="4"/>
  <c r="G359" i="4"/>
  <c r="G370" i="4"/>
  <c r="G372" i="4" s="1"/>
  <c r="G356" i="4"/>
  <c r="G365" i="4"/>
  <c r="G338" i="4"/>
  <c r="G287" i="4"/>
  <c r="G298" i="4"/>
  <c r="G300" i="4" s="1"/>
  <c r="G284" i="4"/>
  <c r="G266" i="4"/>
  <c r="G217" i="4"/>
  <c r="G226" i="4"/>
  <c r="G228" i="4" s="1"/>
  <c r="G212" i="4"/>
  <c r="G221" i="4"/>
  <c r="G194" i="4"/>
  <c r="G143" i="4"/>
  <c r="G122" i="4"/>
  <c r="G77" i="4"/>
  <c r="G82" i="4"/>
  <c r="G84" i="4" s="1"/>
  <c r="G73" i="4"/>
  <c r="G50" i="4"/>
  <c r="G648" i="4"/>
  <c r="G540" i="4"/>
  <c r="G395" i="4"/>
  <c r="G215" i="4"/>
  <c r="G71" i="4"/>
  <c r="G518" i="4" l="1"/>
  <c r="G591" i="4"/>
  <c r="G736" i="4"/>
  <c r="G663" i="4"/>
  <c r="G302" i="4"/>
  <c r="G158" i="4"/>
  <c r="G86" i="4"/>
  <c r="G555" i="4"/>
  <c r="G446" i="4"/>
  <c r="G374" i="4"/>
  <c r="G230" i="4"/>
  <c r="G410" i="4"/>
</calcChain>
</file>

<file path=xl/sharedStrings.xml><?xml version="1.0" encoding="utf-8"?>
<sst xmlns="http://schemas.openxmlformats.org/spreadsheetml/2006/main" count="610" uniqueCount="49">
  <si>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</si>
  <si>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</si>
  <si>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</si>
  <si>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</si>
  <si>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</si>
  <si>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</si>
  <si>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</si>
  <si>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</si>
  <si>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</si>
  <si>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</si>
  <si>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</si>
  <si>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</si>
  <si>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</si>
  <si>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</si>
  <si>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</si>
  <si>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</si>
  <si>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</si>
  <si>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</si>
  <si>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</si>
  <si>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</si>
  <si>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</si>
  <si>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</si>
  <si>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</si>
  <si>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</si>
  <si>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</si>
  <si>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</si>
  <si>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</si>
  <si>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</si>
  <si>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</si>
  <si>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</si>
  <si>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</si>
  <si>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</si>
  <si>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</si>
  <si>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</si>
  <si>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CONVENIOS DE COLABORACIÓN ADMINISTRATIVA</t>
  </si>
  <si>
    <t>PARCIAL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</si>
  <si>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</si>
  <si>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</si>
  <si>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</si>
  <si>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</si>
  <si>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</si>
  <si>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</si>
  <si>
    <t>Incentivos por ISR</t>
  </si>
  <si>
    <t>Tenencia Estatal *</t>
  </si>
  <si>
    <t>* Tenencia Estatal (Incluye Tenencia Federal según convenio a 2010)</t>
  </si>
  <si>
    <t xml:space="preserve">PARTICIPACIONES FEDERALES </t>
  </si>
  <si>
    <t xml:space="preserve">PARTICIPACIONES ESTATALES </t>
  </si>
  <si>
    <t>Fondo de Compensación ISAN</t>
  </si>
  <si>
    <t>ISR por Enajenación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</si>
</sst>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8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8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9" xfId="4" applyFont="1" applyFill="1" applyBorder="1"/>
    <xf numFmtId="10" fontId="4" fillId="3" borderId="9" xfId="7" applyNumberFormat="1" applyFont="1" applyFill="1" applyBorder="1"/>
    <xf numFmtId="0" fontId="1" fillId="3" borderId="10" xfId="5" applyFont="1" applyFill="1" applyBorder="1"/>
    <xf numFmtId="0" fontId="2" fillId="3" borderId="8" xfId="5" applyFont="1" applyFill="1" applyBorder="1"/>
    <xf numFmtId="164" fontId="2" fillId="3" borderId="8" xfId="2" applyNumberFormat="1" applyFont="1" applyFill="1" applyBorder="1"/>
    <xf numFmtId="43" fontId="2" fillId="3" borderId="0" xfId="1" applyNumberFormat="1" applyFont="1" applyFill="1"/>
    <xf numFmtId="164" fontId="2" fillId="3" borderId="0" xfId="2" applyNumberFormat="1" applyFont="1" applyFill="1" applyBorder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10" fontId="2" fillId="3" borderId="1" xfId="0" applyNumberFormat="1" applyFont="1" applyFill="1" applyBorder="1"/>
    <xf numFmtId="0" fontId="1" fillId="3" borderId="0" xfId="5" applyFont="1" applyFill="1" applyBorder="1"/>
    <xf numFmtId="10" fontId="2" fillId="3" borderId="0" xfId="7" applyNumberFormat="1" applyFont="1" applyFill="1" applyBorder="1"/>
    <xf numFmtId="10" fontId="2" fillId="3" borderId="10" xfId="6" applyNumberFormat="1" applyFont="1" applyFill="1" applyBorder="1"/>
    <xf numFmtId="43" fontId="2" fillId="3" borderId="10" xfId="1" applyFont="1" applyFill="1" applyBorder="1"/>
    <xf numFmtId="164" fontId="2" fillId="3" borderId="1" xfId="1" applyNumberFormat="1" applyFont="1" applyFill="1" applyBorder="1"/>
    <xf numFmtId="44" fontId="2" fillId="3" borderId="0" xfId="3" applyFont="1" applyFill="1"/>
    <xf numFmtId="164" fontId="2" fillId="3" borderId="10" xfId="1" applyNumberFormat="1" applyFont="1" applyFill="1" applyBorder="1"/>
    <xf numFmtId="10" fontId="2" fillId="3" borderId="2" xfId="6" applyNumberFormat="1" applyFont="1" applyFill="1" applyBorder="1"/>
    <xf numFmtId="0" fontId="2" fillId="3" borderId="1" xfId="0" applyFont="1" applyFill="1" applyBorder="1"/>
    <xf numFmtId="44" fontId="2" fillId="3" borderId="2" xfId="3" applyFont="1" applyFill="1" applyBorder="1"/>
    <xf numFmtId="43" fontId="2" fillId="3" borderId="8" xfId="1" applyFont="1" applyFill="1" applyBorder="1"/>
    <xf numFmtId="0" fontId="3" fillId="3" borderId="0" xfId="0" applyFont="1" applyFill="1" applyAlignment="1">
      <alignment horizontal="center"/>
    </xf>
    <xf numFmtId="0" fontId="4" fillId="2" borderId="11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7</xdr:col>
      <xdr:colOff>0</xdr:colOff>
      <xdr:row>54</xdr:row>
      <xdr:rowOff>0</xdr:rowOff>
    </xdr:from>
    <xdr:to>
      <xdr:col>7</xdr:col>
      <xdr:colOff>342900</xdr:colOff>
      <xdr:row>57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342900</xdr:colOff>
      <xdr:row>57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342900</xdr:colOff>
      <xdr:row>57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342900</xdr:colOff>
      <xdr:row>57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342900</xdr:colOff>
      <xdr:row>93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342900</xdr:colOff>
      <xdr:row>129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342900</xdr:colOff>
      <xdr:row>129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342900</xdr:colOff>
      <xdr:row>129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342900</xdr:colOff>
      <xdr:row>129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342900</xdr:colOff>
      <xdr:row>165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342900</xdr:colOff>
      <xdr:row>201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342900</xdr:colOff>
      <xdr:row>201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342900</xdr:colOff>
      <xdr:row>201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198</xdr:row>
      <xdr:rowOff>0</xdr:rowOff>
    </xdr:from>
    <xdr:to>
      <xdr:col>7</xdr:col>
      <xdr:colOff>342900</xdr:colOff>
      <xdr:row>201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234</xdr:row>
      <xdr:rowOff>0</xdr:rowOff>
    </xdr:from>
    <xdr:to>
      <xdr:col>7</xdr:col>
      <xdr:colOff>342900</xdr:colOff>
      <xdr:row>237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342900</xdr:colOff>
      <xdr:row>273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342900</xdr:colOff>
      <xdr:row>273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342900</xdr:colOff>
      <xdr:row>273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342900</xdr:colOff>
      <xdr:row>273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306</xdr:row>
      <xdr:rowOff>0</xdr:rowOff>
    </xdr:from>
    <xdr:to>
      <xdr:col>7</xdr:col>
      <xdr:colOff>342900</xdr:colOff>
      <xdr:row>309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342900</xdr:colOff>
      <xdr:row>345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342900</xdr:colOff>
      <xdr:row>345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342900</xdr:colOff>
      <xdr:row>345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342900</xdr:colOff>
      <xdr:row>345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342900</xdr:colOff>
      <xdr:row>381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414</xdr:row>
      <xdr:rowOff>0</xdr:rowOff>
    </xdr:from>
    <xdr:to>
      <xdr:col>7</xdr:col>
      <xdr:colOff>342900</xdr:colOff>
      <xdr:row>417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414</xdr:row>
      <xdr:rowOff>0</xdr:rowOff>
    </xdr:from>
    <xdr:to>
      <xdr:col>7</xdr:col>
      <xdr:colOff>342900</xdr:colOff>
      <xdr:row>417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414</xdr:row>
      <xdr:rowOff>0</xdr:rowOff>
    </xdr:from>
    <xdr:to>
      <xdr:col>7</xdr:col>
      <xdr:colOff>342900</xdr:colOff>
      <xdr:row>417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414</xdr:row>
      <xdr:rowOff>0</xdr:rowOff>
    </xdr:from>
    <xdr:to>
      <xdr:col>7</xdr:col>
      <xdr:colOff>342900</xdr:colOff>
      <xdr:row>417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450</xdr:row>
      <xdr:rowOff>0</xdr:rowOff>
    </xdr:from>
    <xdr:to>
      <xdr:col>7</xdr:col>
      <xdr:colOff>342900</xdr:colOff>
      <xdr:row>453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486</xdr:row>
      <xdr:rowOff>0</xdr:rowOff>
    </xdr:from>
    <xdr:to>
      <xdr:col>7</xdr:col>
      <xdr:colOff>342900</xdr:colOff>
      <xdr:row>489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486</xdr:row>
      <xdr:rowOff>0</xdr:rowOff>
    </xdr:from>
    <xdr:to>
      <xdr:col>7</xdr:col>
      <xdr:colOff>342900</xdr:colOff>
      <xdr:row>489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486</xdr:row>
      <xdr:rowOff>0</xdr:rowOff>
    </xdr:from>
    <xdr:to>
      <xdr:col>7</xdr:col>
      <xdr:colOff>342900</xdr:colOff>
      <xdr:row>489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486</xdr:row>
      <xdr:rowOff>0</xdr:rowOff>
    </xdr:from>
    <xdr:to>
      <xdr:col>7</xdr:col>
      <xdr:colOff>342900</xdr:colOff>
      <xdr:row>489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523</xdr:row>
      <xdr:rowOff>0</xdr:rowOff>
    </xdr:from>
    <xdr:to>
      <xdr:col>7</xdr:col>
      <xdr:colOff>342900</xdr:colOff>
      <xdr:row>526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342900</xdr:colOff>
      <xdr:row>562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342900</xdr:colOff>
      <xdr:row>562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342900</xdr:colOff>
      <xdr:row>562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342900</xdr:colOff>
      <xdr:row>562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595</xdr:row>
      <xdr:rowOff>0</xdr:rowOff>
    </xdr:from>
    <xdr:to>
      <xdr:col>7</xdr:col>
      <xdr:colOff>342900</xdr:colOff>
      <xdr:row>598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342900</xdr:colOff>
      <xdr:row>634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342900</xdr:colOff>
      <xdr:row>634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342900</xdr:colOff>
      <xdr:row>634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342900</xdr:colOff>
      <xdr:row>634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342900</xdr:colOff>
      <xdr:row>670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342900</xdr:colOff>
      <xdr:row>707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342900</xdr:colOff>
      <xdr:row>707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342900</xdr:colOff>
      <xdr:row>707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342900</xdr:colOff>
      <xdr:row>707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342900</xdr:colOff>
      <xdr:row>741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342900</xdr:colOff>
      <xdr:row>741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342900</xdr:colOff>
      <xdr:row>741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342900</xdr:colOff>
      <xdr:row>741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738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738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738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738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61010"/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61010"/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61010"/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342900" cy="461010"/>
    <xdr:sp macro="" textlink="">
      <xdr:nvSpPr>
        <xdr:cNvPr id="65" name="Rectangle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42900" cy="441960"/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42900" cy="441325"/>
    <xdr:sp macro="" textlink="">
      <xdr:nvSpPr>
        <xdr:cNvPr id="71" name="Rectangle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42900" cy="441325"/>
    <xdr:sp macro="" textlink="">
      <xdr:nvSpPr>
        <xdr:cNvPr id="72" name="Rectangle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42900" cy="441325"/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42900" cy="441325"/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960"/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960"/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960"/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960"/>
    <xdr:sp macro="" textlink="">
      <xdr:nvSpPr>
        <xdr:cNvPr id="78" name="Rectangle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960"/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325"/>
    <xdr:sp macro="" textlink="">
      <xdr:nvSpPr>
        <xdr:cNvPr id="80" name="Rectangle 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325"/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325"/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90</xdr:row>
      <xdr:rowOff>0</xdr:rowOff>
    </xdr:from>
    <xdr:ext cx="342900" cy="441325"/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960"/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960"/>
    <xdr:sp macro="" textlink="">
      <xdr:nvSpPr>
        <xdr:cNvPr id="85" name="Rectangle 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960"/>
    <xdr:sp macro="" textlink="">
      <xdr:nvSpPr>
        <xdr:cNvPr id="86" name="Rectangl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960"/>
    <xdr:sp macro="" textlink="">
      <xdr:nvSpPr>
        <xdr:cNvPr id="87" name="Rectangl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960"/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960"/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325"/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325"/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325"/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126</xdr:row>
      <xdr:rowOff>0</xdr:rowOff>
    </xdr:from>
    <xdr:ext cx="342900" cy="441325"/>
    <xdr:sp macro="" textlink="">
      <xdr:nvSpPr>
        <xdr:cNvPr id="93" name="Rectangle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94" name="Rectangle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96" name="Rectangle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99" name="Rectangle 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100" name="Rectangl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960"/>
    <xdr:sp macro="" textlink="">
      <xdr:nvSpPr>
        <xdr:cNvPr id="103" name="Rectangle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325"/>
    <xdr:sp macro="" textlink="">
      <xdr:nvSpPr>
        <xdr:cNvPr id="104" name="Rectangle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325"/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325"/>
    <xdr:sp macro="" textlink="">
      <xdr:nvSpPr>
        <xdr:cNvPr id="106" name="Rectangle 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162</xdr:row>
      <xdr:rowOff>0</xdr:rowOff>
    </xdr:from>
    <xdr:ext cx="342900" cy="441325"/>
    <xdr:sp macro="" textlink="">
      <xdr:nvSpPr>
        <xdr:cNvPr id="107" name="Rectangl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09" name="Rectangle 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12" name="Rectangl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13" name="Rectangle 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15" name="Rectangle 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16" name="Rectangle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960"/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325"/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325"/>
    <xdr:sp macro="" textlink="">
      <xdr:nvSpPr>
        <xdr:cNvPr id="119" name="Rectangle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325"/>
    <xdr:sp macro="" textlink="">
      <xdr:nvSpPr>
        <xdr:cNvPr id="120" name="Rectangle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198</xdr:row>
      <xdr:rowOff>0</xdr:rowOff>
    </xdr:from>
    <xdr:ext cx="342900" cy="441325"/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22" name="Rectangle 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23" name="Rectangl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25" name="Rectangle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27" name="Rectangle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28" name="Rectangle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29" name="Rectangle 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30" name="Rectangle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32" name="Rectangle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33" name="Rectangle 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34" name="Rectangle 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960"/>
    <xdr:sp macro="" textlink="">
      <xdr:nvSpPr>
        <xdr:cNvPr id="135" name="Rectangle 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325"/>
    <xdr:sp macro="" textlink="">
      <xdr:nvSpPr>
        <xdr:cNvPr id="136" name="Rectangle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325"/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325"/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234</xdr:row>
      <xdr:rowOff>0</xdr:rowOff>
    </xdr:from>
    <xdr:ext cx="342900" cy="441325"/>
    <xdr:sp macro="" textlink="">
      <xdr:nvSpPr>
        <xdr:cNvPr id="139" name="Rectangle 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1" name="Rectangle 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2" name="Rectangle 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3" name="Rectangle 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4" name="Rectangle 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5" name="Rectangle 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6" name="Rectangle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7" name="Rectangl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8" name="Rectangle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49" name="Rectangle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50" name="Rectangle 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51" name="Rectangle 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52" name="Rectangle 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53" name="Rectangle 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960"/>
    <xdr:sp macro="" textlink="">
      <xdr:nvSpPr>
        <xdr:cNvPr id="154" name="Rectangle 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325"/>
    <xdr:sp macro="" textlink="">
      <xdr:nvSpPr>
        <xdr:cNvPr id="155" name="Rectangle 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325"/>
    <xdr:sp macro="" textlink="">
      <xdr:nvSpPr>
        <xdr:cNvPr id="156" name="Rectangl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325"/>
    <xdr:sp macro="" textlink="">
      <xdr:nvSpPr>
        <xdr:cNvPr id="157" name="Rectangle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270</xdr:row>
      <xdr:rowOff>0</xdr:rowOff>
    </xdr:from>
    <xdr:ext cx="342900" cy="441325"/>
    <xdr:sp macro="" textlink="">
      <xdr:nvSpPr>
        <xdr:cNvPr id="158" name="Rectangle 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82" name="Rectangle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83" name="Rectangle 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84" name="Rectangle 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85" name="Rectangle 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86" name="Rectangle 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87" name="Rectangle 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88" name="Rectangle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89" name="Rectangle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0" name="Rectangle 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1" name="Rectangle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2" name="Rectangle 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3" name="Rectangle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4" name="Rectangle 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5" name="Rectangle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6" name="Rectangl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8" name="Rectangle 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199" name="Rectangle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960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325"/>
    <xdr:sp macro="" textlink="">
      <xdr:nvSpPr>
        <xdr:cNvPr id="201" name="Rectangle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325"/>
    <xdr:sp macro="" textlink="">
      <xdr:nvSpPr>
        <xdr:cNvPr id="202" name="Rectangle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325"/>
    <xdr:sp macro="" textlink="">
      <xdr:nvSpPr>
        <xdr:cNvPr id="203" name="Rectangle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306</xdr:row>
      <xdr:rowOff>0</xdr:rowOff>
    </xdr:from>
    <xdr:ext cx="342900" cy="441325"/>
    <xdr:sp macro="" textlink="">
      <xdr:nvSpPr>
        <xdr:cNvPr id="204" name="Rectangle 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05" name="Rectangle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06" name="Rectangle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07" name="Rectangle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08" name="Rectangle 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09" name="Rectangle 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1" name="Rectangle 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2" name="Rectangle 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3" name="Rectangle 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4" name="Rectangle 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5" name="Rectangle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7" name="Rectangle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8" name="Rectangle 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19" name="Rectangle 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0" name="Rectangle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1" name="Rectangle 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2" name="Rectangle 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3" name="Rectangle 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4" name="Rectangle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5" name="Rectangl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6" name="Rectangle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960"/>
    <xdr:sp macro="" textlink="">
      <xdr:nvSpPr>
        <xdr:cNvPr id="228" name="Rectangle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325"/>
    <xdr:sp macro="" textlink="">
      <xdr:nvSpPr>
        <xdr:cNvPr id="229" name="Rectangle 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325"/>
    <xdr:sp macro="" textlink="">
      <xdr:nvSpPr>
        <xdr:cNvPr id="230" name="Rectangle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325"/>
    <xdr:sp macro="" textlink="">
      <xdr:nvSpPr>
        <xdr:cNvPr id="231" name="Rectangle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342</xdr:row>
      <xdr:rowOff>0</xdr:rowOff>
    </xdr:from>
    <xdr:ext cx="342900" cy="441325"/>
    <xdr:sp macro="" textlink="">
      <xdr:nvSpPr>
        <xdr:cNvPr id="232" name="Rectangle 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33" name="Rectangle 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34" name="Rectangle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36" name="Rectangle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37" name="Rectangle 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38" name="Rectangle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39" name="Rectangle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0" name="Rectangle 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1" name="Rectangle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2" name="Rectangle 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3" name="Rectangle 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4" name="Rectangle 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5" name="Rectangle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6" name="Rectangle 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7" name="Rectangle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8" name="Rectangle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49" name="Rectangle 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50" name="Rectangle 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51" name="Rectangle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52" name="Rectangle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53" name="Rectangle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55" name="Rectangle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960"/>
    <xdr:sp macro="" textlink="">
      <xdr:nvSpPr>
        <xdr:cNvPr id="256" name="Rectangle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325"/>
    <xdr:sp macro="" textlink="">
      <xdr:nvSpPr>
        <xdr:cNvPr id="257" name="Rectangle 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325"/>
    <xdr:sp macro="" textlink="">
      <xdr:nvSpPr>
        <xdr:cNvPr id="258" name="Rectangle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325"/>
    <xdr:sp macro="" textlink="">
      <xdr:nvSpPr>
        <xdr:cNvPr id="259" name="Rectangle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378</xdr:row>
      <xdr:rowOff>0</xdr:rowOff>
    </xdr:from>
    <xdr:ext cx="342900" cy="441325"/>
    <xdr:sp macro="" textlink="">
      <xdr:nvSpPr>
        <xdr:cNvPr id="260" name="Rectangle 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1" name="Rectangle 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2" name="Rectangle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4" name="Rectangle 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5" name="Rectangle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6" name="Rectangle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7" name="Rectangle 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8" name="Rectangle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69" name="Rectangle 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2" name="Rectangle 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4" name="Rectangle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5" name="Rectangle 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6" name="Rectangle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7" name="Rectangle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8" name="Rectangle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1" name="Rectangle 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2" name="Rectangle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3" name="Rectangle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4" name="Rectangle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5" name="Rectangle 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6" name="Rectangle 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7" name="Rectangle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8" name="Rectangle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960"/>
    <xdr:sp macro="" textlink="">
      <xdr:nvSpPr>
        <xdr:cNvPr id="289" name="Rectangle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325"/>
    <xdr:sp macro="" textlink="">
      <xdr:nvSpPr>
        <xdr:cNvPr id="290" name="Rectangle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325"/>
    <xdr:sp macro="" textlink="">
      <xdr:nvSpPr>
        <xdr:cNvPr id="291" name="Rectangle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325"/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414</xdr:row>
      <xdr:rowOff>0</xdr:rowOff>
    </xdr:from>
    <xdr:ext cx="342900" cy="441325"/>
    <xdr:sp macro="" textlink="">
      <xdr:nvSpPr>
        <xdr:cNvPr id="293" name="Rectangle 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294" name="Rectangle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295" name="Rectangle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296" name="Rectangle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297" name="Rectangle 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298" name="Rectangle 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299" name="Rectangle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0" name="Rectangle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1" name="Rectangle 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2" name="Rectangle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3" name="Rectangle 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4" name="Rectangle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5" name="Rectangle 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6" name="Rectangle 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7" name="Rectangle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8" name="Rectangle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09" name="Rectangle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0" name="Rectangle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1" name="Rectangle 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2" name="Rectangle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3" name="Rectangle 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4" name="Rectangle 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5" name="Rectangle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6" name="Rectangl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8" name="Rectangle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19" name="Rectangle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20" name="Rectangle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22" name="Rectangle 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23" name="Rectangle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24" name="Rectangle 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25" name="Rectangle 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960"/>
    <xdr:sp macro="" textlink="">
      <xdr:nvSpPr>
        <xdr:cNvPr id="326" name="Rectangle 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325"/>
    <xdr:sp macro="" textlink="">
      <xdr:nvSpPr>
        <xdr:cNvPr id="327" name="Rectangle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325"/>
    <xdr:sp macro="" textlink="">
      <xdr:nvSpPr>
        <xdr:cNvPr id="328" name="Rectangle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325"/>
    <xdr:sp macro="" textlink="">
      <xdr:nvSpPr>
        <xdr:cNvPr id="329" name="Rectangle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450</xdr:row>
      <xdr:rowOff>0</xdr:rowOff>
    </xdr:from>
    <xdr:ext cx="342900" cy="441325"/>
    <xdr:sp macro="" textlink="">
      <xdr:nvSpPr>
        <xdr:cNvPr id="330" name="Rectangle 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1" name="Rectangle 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2" name="Rectangle 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3" name="Rectangle 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4" name="Rectangle 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5" name="Rectangle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6" name="Rectangle 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7" name="Rectangle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8" name="Rectangle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39" name="Rectangle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0" name="Rectangle 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1" name="Rectangle 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2" name="Rectangle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3" name="Rectangle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4" name="Rectangle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5" name="Rectangle 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6" name="Rectangle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7" name="Rectangle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8" name="Rectangle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49" name="Rectangle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0" name="Rectangle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1" name="Rectangle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2" name="Rectangle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3" name="Rectangle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4" name="Rectangle 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5" name="Rectangle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6" name="Rectangle 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7" name="Rectangle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8" name="Rectangle 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59" name="Rectangle 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60" name="Rectangle 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61" name="Rectangle 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62" name="Rectangle 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63" name="Rectangle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960"/>
    <xdr:sp macro="" textlink="">
      <xdr:nvSpPr>
        <xdr:cNvPr id="364" name="Rectangle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325"/>
    <xdr:sp macro="" textlink="">
      <xdr:nvSpPr>
        <xdr:cNvPr id="365" name="Rectangle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325"/>
    <xdr:sp macro="" textlink="">
      <xdr:nvSpPr>
        <xdr:cNvPr id="366" name="Rectangle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325"/>
    <xdr:sp macro="" textlink="">
      <xdr:nvSpPr>
        <xdr:cNvPr id="367" name="Rectangle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486</xdr:row>
      <xdr:rowOff>0</xdr:rowOff>
    </xdr:from>
    <xdr:ext cx="342900" cy="441325"/>
    <xdr:sp macro="" textlink="">
      <xdr:nvSpPr>
        <xdr:cNvPr id="368" name="Rectangle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69" name="Rectangle 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0" name="Rectangle 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1" name="Rectangle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2" name="Rectangle 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3" name="Rectangle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4" name="Rectangle 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5" name="Rectangle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6" name="Rectangle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7" name="Rectangle 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8" name="Rectangle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79" name="Rectangle 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0" name="Rectangle 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1" name="Rectangle 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2" name="Rectangle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4" name="Rectangle 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5" name="Rectangle 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6" name="Rectangle 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7" name="Rectangle 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8" name="Rectangle 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89" name="Rectangle 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0" name="Rectangle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1" name="Rectangle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2" name="Rectangle 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3" name="Rectangle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4" name="Rectangle 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5" name="Rectangle 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6" name="Rectangle 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7" name="Rectangle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8" name="Rectangle 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399" name="Rectangle 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400" name="Rectangle 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401" name="Rectangle 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402" name="Rectangle 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403" name="Rectangle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404" name="Rectangle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405" name="Rectangle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960"/>
    <xdr:sp macro="" textlink="">
      <xdr:nvSpPr>
        <xdr:cNvPr id="406" name="Rectangle 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325"/>
    <xdr:sp macro="" textlink="">
      <xdr:nvSpPr>
        <xdr:cNvPr id="407" name="Rectangle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325"/>
    <xdr:sp macro="" textlink="">
      <xdr:nvSpPr>
        <xdr:cNvPr id="408" name="Rectangle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325"/>
    <xdr:sp macro="" textlink="">
      <xdr:nvSpPr>
        <xdr:cNvPr id="409" name="Rectangle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523</xdr:row>
      <xdr:rowOff>0</xdr:rowOff>
    </xdr:from>
    <xdr:ext cx="342900" cy="441325"/>
    <xdr:sp macro="" textlink="">
      <xdr:nvSpPr>
        <xdr:cNvPr id="410" name="Rectangle 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1" name="Rectangle 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2" name="Rectangle 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3" name="Rectangle 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4" name="Rectangle 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5" name="Rectangle 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6" name="Rectangle 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7" name="Rectangle 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8" name="Rectangle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19" name="Rectangle 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0" name="Rectangle 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1" name="Rectangle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2" name="Rectangle 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3" name="Rectangle 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4" name="Rectangle 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5" name="Rectangle 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6" name="Rectangle 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7" name="Rectangle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8" name="Rectangle 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29" name="Rectangle 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0" name="Rectangle 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1" name="Rectangle 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2" name="Rectangle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3" name="Rectangle 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4" name="Rectangle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5" name="Rectangle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6" name="Rectangle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7" name="Rectangle 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8" name="Rectangle 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39" name="Rectangle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0" name="Rectangle 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1" name="Rectangle 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2" name="Rectangle 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3" name="Rectangle 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4" name="Rectangl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5" name="Rectangle 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6" name="Rectangle 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7" name="Rectangle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8" name="Rectangle 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960"/>
    <xdr:sp macro="" textlink="">
      <xdr:nvSpPr>
        <xdr:cNvPr id="449" name="Rectangle 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325"/>
    <xdr:sp macro="" textlink="">
      <xdr:nvSpPr>
        <xdr:cNvPr id="450" name="Rectangle 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325"/>
    <xdr:sp macro="" textlink="">
      <xdr:nvSpPr>
        <xdr:cNvPr id="451" name="Rectangle 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325"/>
    <xdr:sp macro="" textlink="">
      <xdr:nvSpPr>
        <xdr:cNvPr id="452" name="Rectangle 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559</xdr:row>
      <xdr:rowOff>0</xdr:rowOff>
    </xdr:from>
    <xdr:ext cx="342900" cy="441325"/>
    <xdr:sp macro="" textlink="">
      <xdr:nvSpPr>
        <xdr:cNvPr id="453" name="Rectangle 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54" name="Rectangle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55" name="Rectangle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56" name="Rectangle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57" name="Rectangle 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58" name="Rectangle 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59" name="Rectangle 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0" name="Rectangle 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1" name="Rectangle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2" name="Rectangle 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3" name="Rectangle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4" name="Rectangle 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5" name="Rectangle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6" name="Rectangle 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7" name="Rectangle 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8" name="Rectangle 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69" name="Rectangle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0" name="Rectangle 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1" name="Rectangle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2" name="Rectangle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3" name="Rectangle 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4" name="Rectangle 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5" name="Rectangle 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6" name="Rectangle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7" name="Rectangle 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8" name="Rectangle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79" name="Rectangle 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0" name="Rectangle 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1" name="Rectangle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2" name="Rectangle 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3" name="Rectangle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4" name="Rectangle 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5" name="Rectangle 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6" name="Rectangle 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7" name="Rectangle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8" name="Rectangle 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89" name="Rectangle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90" name="Rectangle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91" name="Rectangle 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92" name="Rectangle 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93" name="Rectangle 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94" name="Rectangle 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95" name="Rectangle 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960"/>
    <xdr:sp macro="" textlink="">
      <xdr:nvSpPr>
        <xdr:cNvPr id="496" name="Rectangle 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325"/>
    <xdr:sp macro="" textlink="">
      <xdr:nvSpPr>
        <xdr:cNvPr id="497" name="Rectangle 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325"/>
    <xdr:sp macro="" textlink="">
      <xdr:nvSpPr>
        <xdr:cNvPr id="498" name="Rectangle 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325"/>
    <xdr:sp macro="" textlink="">
      <xdr:nvSpPr>
        <xdr:cNvPr id="499" name="Rectangle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595</xdr:row>
      <xdr:rowOff>0</xdr:rowOff>
    </xdr:from>
    <xdr:ext cx="342900" cy="441325"/>
    <xdr:sp macro="" textlink="">
      <xdr:nvSpPr>
        <xdr:cNvPr id="500" name="Rectangle 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1" name="Rectangle 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2" name="Rectangle 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3" name="Rectangle 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4" name="Rectangle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5" name="Rectangle 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6" name="Rectangle 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7" name="Rectangle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8" name="Rectangle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09" name="Rectangle 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0" name="Rectangle 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1" name="Rectangle 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2" name="Rectangle 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3" name="Rectangle 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4" name="Rectangle 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5" name="Rectangle 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6" name="Rectangle 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7" name="Rectangle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8" name="Rectangle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19" name="Rectangle 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0" name="Rectangle 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1" name="Rectangle 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2" name="Rectangle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3" name="Rectangle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4" name="Rectangle 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5" name="Rectangle 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6" name="Rectangle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7" name="Rectangle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8" name="Rectangle 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29" name="Rectangle 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0" name="Rectangle 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1" name="Rectangle 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2" name="Rectangle 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3" name="Rectangle 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4" name="Rectangle 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5" name="Rectangl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6" name="Rectangl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7" name="Rectangle 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8" name="Rectangle 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39" name="Rectangle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40" name="Rectangle 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41" name="Rectangle 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42" name="Rectangle 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43" name="Rectangle 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960"/>
    <xdr:sp macro="" textlink="">
      <xdr:nvSpPr>
        <xdr:cNvPr id="544" name="Rectangle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45" name="Rectangle 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46" name="Rectangle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47" name="Rectangle 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631</xdr:row>
      <xdr:rowOff>0</xdr:rowOff>
    </xdr:from>
    <xdr:ext cx="342900" cy="441325"/>
    <xdr:sp macro="" textlink="">
      <xdr:nvSpPr>
        <xdr:cNvPr id="548" name="Rectangle 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49" name="Rectangle 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0" name="Rectangle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1" name="Rectangle 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2" name="Rectangle 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3" name="Rectangle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4" name="Rectangle 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5" name="Rectangle 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6" name="Rectangle 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7" name="Rectangle 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8" name="Rectangle 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59" name="Rectangle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0" name="Rectangle 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1" name="Rectangle 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2" name="Rectangle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3" name="Rectangle 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4" name="Rectangle 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5" name="Rectangle 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6" name="Rectangle 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7" name="Rectangle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8" name="Rectangle 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69" name="Rectangle 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0" name="Rectangle 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1" name="Rectangle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2" name="Rectangle 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3" name="Rectangle 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4" name="Rectangle 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5" name="Rectangle 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6" name="Rectangle 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7" name="Rectangle 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8" name="Rectangle 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79" name="Rectangle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0" name="Rectangle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1" name="Rectangle 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2" name="Rectangle 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3" name="Rectangle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4" name="Rectangle 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5" name="Rectangle 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6" name="Rectangle 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7" name="Rectangle 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8" name="Rectangle 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89" name="Rectangle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90" name="Rectangle 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91" name="Rectangle 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92" name="Rectangle 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93" name="Rectangle 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94" name="Rectangle 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95" name="Rectangle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960"/>
    <xdr:sp macro="" textlink="">
      <xdr:nvSpPr>
        <xdr:cNvPr id="596" name="Rectangle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325"/>
    <xdr:sp macro="" textlink="">
      <xdr:nvSpPr>
        <xdr:cNvPr id="597" name="Rectangle 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325"/>
    <xdr:sp macro="" textlink="">
      <xdr:nvSpPr>
        <xdr:cNvPr id="598" name="Rectangle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325"/>
    <xdr:sp macro="" textlink="">
      <xdr:nvSpPr>
        <xdr:cNvPr id="599" name="Rectangle 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42900" cy="441325"/>
    <xdr:sp macro="" textlink="">
      <xdr:nvSpPr>
        <xdr:cNvPr id="600" name="Rectangle 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1" name="Rectangle 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2" name="Rectangle 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3" name="Rectangle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4" name="Rectangle 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5" name="Rectangle 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6" name="Rectangle 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8" name="Rectangle 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09" name="Rectangle 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0" name="Rectangle 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1" name="Rectangle 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2" name="Rectangle 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3" name="Rectangle 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4" name="Rectangle 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5" name="Rectangle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6" name="Rectangle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7" name="Rectangle 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8" name="Rectangle 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19" name="Rectangle 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0" name="Rectangle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1" name="Rectangle 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2" name="Rectangle 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3" name="Rectangle 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4" name="Rectangle 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5" name="Rectangle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6" name="Rectangle 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7" name="Rectangl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8" name="Rectangl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29" name="Rectangle 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0" name="Rectangle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1" name="Rectangle 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2" name="Rectangle 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3" name="Rectangle 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4" name="Rectangle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5" name="Rectangle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6" name="Rectangle 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7" name="Rectangle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8" name="Rectangle 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39" name="Rectangle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0" name="Rectangle 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1" name="Rectangle 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2" name="Rectangle 6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3" name="Rectangle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4" name="Rectangle 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5" name="Rectangle 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6" name="Rectangle 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7" name="Rectangle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8" name="Rectangle 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960"/>
    <xdr:sp macro="" textlink="">
      <xdr:nvSpPr>
        <xdr:cNvPr id="649" name="Rectangle 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325"/>
    <xdr:sp macro="" textlink="">
      <xdr:nvSpPr>
        <xdr:cNvPr id="650" name="Rectangle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325"/>
    <xdr:sp macro="" textlink="">
      <xdr:nvSpPr>
        <xdr:cNvPr id="651" name="Rectangle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325"/>
    <xdr:sp macro="" textlink="">
      <xdr:nvSpPr>
        <xdr:cNvPr id="652" name="Rectangle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704</xdr:row>
      <xdr:rowOff>0</xdr:rowOff>
    </xdr:from>
    <xdr:ext cx="342900" cy="441325"/>
    <xdr:sp macro="" textlink="">
      <xdr:nvSpPr>
        <xdr:cNvPr id="653" name="Rectangle 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737</xdr:row>
      <xdr:rowOff>0</xdr:rowOff>
    </xdr:from>
    <xdr:ext cx="342900" cy="461010"/>
    <xdr:sp macro="" textlink="">
      <xdr:nvSpPr>
        <xdr:cNvPr id="654" name="Rectangle 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737</xdr:row>
      <xdr:rowOff>0</xdr:rowOff>
    </xdr:from>
    <xdr:ext cx="342900" cy="461010"/>
    <xdr:sp macro="" textlink="">
      <xdr:nvSpPr>
        <xdr:cNvPr id="655" name="Rectangle 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737</xdr:row>
      <xdr:rowOff>0</xdr:rowOff>
    </xdr:from>
    <xdr:ext cx="342900" cy="461010"/>
    <xdr:sp macro="" textlink="">
      <xdr:nvSpPr>
        <xdr:cNvPr id="656" name="Rectangle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737</xdr:row>
      <xdr:rowOff>0</xdr:rowOff>
    </xdr:from>
    <xdr:ext cx="342900" cy="461010"/>
    <xdr:sp macro="" textlink="">
      <xdr:nvSpPr>
        <xdr:cNvPr id="657" name="Rectangle 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663</xdr:row>
      <xdr:rowOff>0</xdr:rowOff>
    </xdr:from>
    <xdr:ext cx="342900" cy="461010"/>
    <xdr:sp macro="" textlink="">
      <xdr:nvSpPr>
        <xdr:cNvPr id="658" name="Rectangle 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663</xdr:row>
      <xdr:rowOff>0</xdr:rowOff>
    </xdr:from>
    <xdr:ext cx="342900" cy="461010"/>
    <xdr:sp macro="" textlink="">
      <xdr:nvSpPr>
        <xdr:cNvPr id="659" name="Rectangle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663</xdr:row>
      <xdr:rowOff>0</xdr:rowOff>
    </xdr:from>
    <xdr:ext cx="342900" cy="461010"/>
    <xdr:sp macro="" textlink="">
      <xdr:nvSpPr>
        <xdr:cNvPr id="660" name="Rectangle 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663</xdr:row>
      <xdr:rowOff>0</xdr:rowOff>
    </xdr:from>
    <xdr:ext cx="342900" cy="461010"/>
    <xdr:sp macro="" textlink="">
      <xdr:nvSpPr>
        <xdr:cNvPr id="661" name="Rectangle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G739"/>
  <sheetViews>
    <sheetView tabSelected="1" zoomScaleNormal="100" zoomScaleSheetLayoutView="120" workbookViewId="0"/>
  </sheetViews>
  <sheetFormatPr baseColWidth="10" defaultColWidth="11.42578125" defaultRowHeight="13.5" x14ac:dyDescent="0.25"/>
  <cols>
    <col min="1" max="2" width="4.7109375" style="2" customWidth="1"/>
    <col min="3" max="3" width="2.42578125" style="1" customWidth="1"/>
    <col min="4" max="4" width="65.85546875" style="2" customWidth="1"/>
    <col min="5" max="6" width="13.7109375" style="3" customWidth="1"/>
    <col min="7" max="7" width="7.85546875" style="4" customWidth="1"/>
    <col min="8" max="16384" width="11.42578125" style="2"/>
  </cols>
  <sheetData>
    <row r="15" ht="14.25" customHeight="1" x14ac:dyDescent="0.25"/>
    <row r="18" spans="3:7" ht="16.5" x14ac:dyDescent="0.3">
      <c r="C18" s="59" t="s">
        <v>0</v>
      </c>
      <c r="D18" s="59"/>
      <c r="E18" s="59"/>
      <c r="F18" s="59"/>
      <c r="G18" s="59"/>
    </row>
    <row r="19" spans="3:7" ht="6" customHeight="1" x14ac:dyDescent="0.25"/>
    <row r="20" spans="3:7" ht="12" customHeight="1" x14ac:dyDescent="0.25">
      <c r="C20" s="60" t="s">
        <v>1</v>
      </c>
      <c r="D20" s="61"/>
      <c r="E20" s="13" t="s">
        <v>35</v>
      </c>
      <c r="F20" s="14" t="s">
        <v>2</v>
      </c>
      <c r="G20" s="15" t="s">
        <v>3</v>
      </c>
    </row>
    <row r="21" spans="3:7" ht="12" customHeight="1" x14ac:dyDescent="0.25">
      <c r="C21" s="16" t="s">
        <v>45</v>
      </c>
      <c r="D21" s="17"/>
      <c r="E21" s="18"/>
      <c r="F21" s="19"/>
      <c r="G21" s="45"/>
    </row>
    <row r="22" spans="3:7" ht="12" customHeight="1" x14ac:dyDescent="0.25">
      <c r="C22" s="16"/>
      <c r="D22" s="17" t="s">
        <v>4</v>
      </c>
      <c r="E22" s="20">
        <v>109505580.34999999</v>
      </c>
      <c r="G22" s="35"/>
    </row>
    <row r="23" spans="3:7" ht="12" customHeight="1" x14ac:dyDescent="0.25">
      <c r="C23" s="16"/>
      <c r="D23" s="17" t="s">
        <v>5</v>
      </c>
      <c r="E23" s="6">
        <v>45358684.619999997</v>
      </c>
      <c r="G23" s="35"/>
    </row>
    <row r="24" spans="3:7" ht="12" customHeight="1" x14ac:dyDescent="0.25">
      <c r="C24" s="16"/>
      <c r="D24" s="17" t="s">
        <v>33</v>
      </c>
      <c r="E24" s="6">
        <v>67887.33</v>
      </c>
      <c r="F24" s="23"/>
      <c r="G24" s="35"/>
    </row>
    <row r="25" spans="3:7" ht="12" customHeight="1" x14ac:dyDescent="0.25">
      <c r="C25" s="16"/>
      <c r="D25" s="17" t="s">
        <v>6</v>
      </c>
      <c r="E25" s="6">
        <v>3701794.76</v>
      </c>
      <c r="F25" s="23"/>
      <c r="G25" s="35"/>
    </row>
    <row r="26" spans="3:7" ht="12" customHeight="1" x14ac:dyDescent="0.25">
      <c r="C26" s="16"/>
      <c r="D26" s="17" t="s">
        <v>7</v>
      </c>
      <c r="E26" s="6">
        <v>8472339.1899999995</v>
      </c>
      <c r="F26" s="23"/>
      <c r="G26" s="35"/>
    </row>
    <row r="27" spans="3:7" ht="12" hidden="1" customHeight="1" x14ac:dyDescent="0.25">
      <c r="C27" s="16"/>
      <c r="D27" s="17" t="s">
        <v>31</v>
      </c>
      <c r="E27" s="6">
        <v>0</v>
      </c>
      <c r="F27" s="23"/>
      <c r="G27" s="35"/>
    </row>
    <row r="28" spans="3:7" ht="12" customHeight="1" x14ac:dyDescent="0.25">
      <c r="C28" s="16"/>
      <c r="D28" s="17" t="s">
        <v>32</v>
      </c>
      <c r="E28" s="6">
        <v>408695.93</v>
      </c>
      <c r="F28" s="23"/>
      <c r="G28" s="35"/>
    </row>
    <row r="29" spans="3:7" ht="12" customHeight="1" x14ac:dyDescent="0.25">
      <c r="C29" s="16"/>
      <c r="D29" s="17" t="s">
        <v>41</v>
      </c>
      <c r="E29" s="6">
        <v>20479636.899999999</v>
      </c>
      <c r="F29" s="23"/>
      <c r="G29" s="35"/>
    </row>
    <row r="30" spans="3:7" ht="12" customHeight="1" x14ac:dyDescent="0.25">
      <c r="C30" s="16"/>
      <c r="D30" s="17" t="s">
        <v>36</v>
      </c>
      <c r="E30" s="6">
        <v>26873929</v>
      </c>
      <c r="F30" s="2"/>
      <c r="G30" s="56"/>
    </row>
    <row r="31" spans="3:7" ht="12" customHeight="1" x14ac:dyDescent="0.25">
      <c r="C31" s="16"/>
      <c r="D31" s="17" t="s">
        <v>47</v>
      </c>
      <c r="E31" s="6">
        <v>175693.32</v>
      </c>
      <c r="F31" s="2"/>
      <c r="G31" s="56"/>
    </row>
    <row r="32" spans="3:7" ht="12" customHeight="1" x14ac:dyDescent="0.25">
      <c r="C32" s="16"/>
      <c r="D32" s="17" t="s">
        <v>48</v>
      </c>
      <c r="E32" s="7">
        <v>2348925.52</v>
      </c>
      <c r="F32" s="12">
        <f>SUM(E22:E32)</f>
        <v>217393166.92000002</v>
      </c>
      <c r="G32" s="35">
        <f>+F32/F50</f>
        <v>0.71630383630697647</v>
      </c>
    </row>
    <row r="33" spans="3:7" ht="6.75" customHeight="1" x14ac:dyDescent="0.25">
      <c r="C33" s="16"/>
      <c r="D33" s="17"/>
      <c r="E33" s="18"/>
      <c r="F33" s="22"/>
      <c r="G33" s="21"/>
    </row>
    <row r="34" spans="3:7" ht="12" hidden="1" customHeight="1" x14ac:dyDescent="0.25">
      <c r="C34" s="16" t="s">
        <v>34</v>
      </c>
      <c r="D34" s="32"/>
      <c r="E34" s="22"/>
      <c r="F34" s="18"/>
      <c r="G34" s="21"/>
    </row>
    <row r="35" spans="3:7" ht="12" hidden="1" customHeight="1" x14ac:dyDescent="0.25">
      <c r="C35" s="16"/>
      <c r="D35" s="33" t="s">
        <v>38</v>
      </c>
      <c r="E35" s="34"/>
      <c r="F35" s="6">
        <v>0</v>
      </c>
      <c r="G35" s="35">
        <f>+F35/F50</f>
        <v>0</v>
      </c>
    </row>
    <row r="36" spans="3:7" ht="12" customHeight="1" x14ac:dyDescent="0.25">
      <c r="C36" s="16" t="s">
        <v>46</v>
      </c>
      <c r="D36" s="32"/>
      <c r="E36" s="22"/>
      <c r="F36" s="23"/>
      <c r="G36" s="35"/>
    </row>
    <row r="37" spans="3:7" ht="12" customHeight="1" x14ac:dyDescent="0.25">
      <c r="C37" s="16"/>
      <c r="D37" s="17" t="s">
        <v>43</v>
      </c>
      <c r="F37" s="51">
        <v>150402.76999999999</v>
      </c>
      <c r="G37" s="26">
        <f>+F37/F50</f>
        <v>4.9557252727194323E-4</v>
      </c>
    </row>
    <row r="38" spans="3:7" ht="12" hidden="1" customHeight="1" x14ac:dyDescent="0.25">
      <c r="C38" s="16"/>
      <c r="D38" s="17" t="s">
        <v>8</v>
      </c>
      <c r="E38" s="22">
        <v>0</v>
      </c>
      <c r="F38" s="24"/>
      <c r="G38" s="46"/>
    </row>
    <row r="39" spans="3:7" ht="12" hidden="1" customHeight="1" x14ac:dyDescent="0.25">
      <c r="C39" s="16"/>
      <c r="D39" s="17" t="s">
        <v>9</v>
      </c>
      <c r="E39" s="22">
        <v>0</v>
      </c>
      <c r="F39" s="2"/>
      <c r="G39" s="47"/>
    </row>
    <row r="40" spans="3:7" ht="12" hidden="1" customHeight="1" x14ac:dyDescent="0.25">
      <c r="C40" s="16"/>
      <c r="D40" s="17" t="s">
        <v>42</v>
      </c>
      <c r="E40" s="25">
        <v>0</v>
      </c>
      <c r="F40" s="25">
        <f>SUM(E37:E40)</f>
        <v>0</v>
      </c>
      <c r="G40" s="50"/>
    </row>
    <row r="41" spans="3:7" ht="12" customHeight="1" x14ac:dyDescent="0.25">
      <c r="C41" s="16"/>
      <c r="D41" s="27" t="s">
        <v>37</v>
      </c>
      <c r="E41" s="18"/>
      <c r="F41" s="28">
        <f>SUM(F22:F40)</f>
        <v>217543569.69000003</v>
      </c>
      <c r="G41" s="29">
        <f>+F41/F50</f>
        <v>0.71679940883424842</v>
      </c>
    </row>
    <row r="42" spans="3:7" ht="6" customHeight="1" x14ac:dyDescent="0.25">
      <c r="C42" s="16"/>
      <c r="D42" s="27"/>
      <c r="E42" s="18"/>
      <c r="F42" s="30"/>
      <c r="G42" s="31"/>
    </row>
    <row r="43" spans="3:7" ht="6" customHeight="1" x14ac:dyDescent="0.25">
      <c r="C43" s="16"/>
      <c r="D43" s="27"/>
      <c r="E43" s="18"/>
      <c r="F43" s="30"/>
      <c r="G43" s="31"/>
    </row>
    <row r="44" spans="3:7" ht="12" customHeight="1" x14ac:dyDescent="0.25">
      <c r="C44" s="16" t="s">
        <v>10</v>
      </c>
      <c r="D44" s="17"/>
      <c r="E44" s="18"/>
      <c r="F44" s="22"/>
      <c r="G44" s="21"/>
    </row>
    <row r="45" spans="3:7" ht="12" customHeight="1" x14ac:dyDescent="0.25">
      <c r="C45" s="16"/>
      <c r="D45" s="17" t="s">
        <v>11</v>
      </c>
      <c r="E45" s="12">
        <v>7744033.5999999996</v>
      </c>
      <c r="F45" s="22"/>
      <c r="G45" s="21"/>
    </row>
    <row r="46" spans="3:7" ht="12" customHeight="1" x14ac:dyDescent="0.25">
      <c r="C46" s="16"/>
      <c r="D46" s="17" t="s">
        <v>12</v>
      </c>
      <c r="E46" s="7">
        <v>78205350.260000005</v>
      </c>
      <c r="F46" s="25">
        <f>SUM(E45:E46)</f>
        <v>85949383.859999999</v>
      </c>
      <c r="G46" s="36">
        <f>+F46/F50</f>
        <v>0.28320059116575164</v>
      </c>
    </row>
    <row r="47" spans="3:7" ht="2.25" hidden="1" customHeight="1" x14ac:dyDescent="0.25">
      <c r="C47" s="16"/>
      <c r="D47" s="32"/>
      <c r="E47" s="22"/>
      <c r="F47" s="18"/>
      <c r="G47" s="21"/>
    </row>
    <row r="48" spans="3:7" ht="12" hidden="1" customHeight="1" x14ac:dyDescent="0.25">
      <c r="C48" s="16"/>
      <c r="D48" s="27" t="s">
        <v>37</v>
      </c>
      <c r="E48" s="18"/>
      <c r="F48" s="28">
        <f>SUM(F46)</f>
        <v>85949383.859999999</v>
      </c>
      <c r="G48" s="29">
        <f>+G46</f>
        <v>0.28320059116575164</v>
      </c>
    </row>
    <row r="49" spans="3:7" ht="2.4500000000000002" hidden="1" customHeight="1" x14ac:dyDescent="0.25">
      <c r="C49" s="16"/>
      <c r="D49" s="32"/>
      <c r="E49" s="22"/>
      <c r="F49" s="18"/>
      <c r="G49" s="21"/>
    </row>
    <row r="50" spans="3:7" ht="13.5" customHeight="1" thickBot="1" x14ac:dyDescent="0.3">
      <c r="C50" s="16"/>
      <c r="D50" s="37" t="s">
        <v>13</v>
      </c>
      <c r="E50" s="22"/>
      <c r="F50" s="38">
        <f>+F41+F48</f>
        <v>303492953.55000001</v>
      </c>
      <c r="G50" s="39">
        <f>+G41+G48</f>
        <v>1</v>
      </c>
    </row>
    <row r="51" spans="3:7" ht="6" customHeight="1" thickTop="1" x14ac:dyDescent="0.25">
      <c r="C51" s="40"/>
      <c r="D51" s="41"/>
      <c r="E51" s="42"/>
      <c r="F51" s="42"/>
      <c r="G51" s="36"/>
    </row>
    <row r="53" spans="3:7" x14ac:dyDescent="0.25">
      <c r="C53" s="8"/>
      <c r="D53" s="9"/>
      <c r="E53" s="10"/>
      <c r="F53" s="10"/>
      <c r="G53" s="11"/>
    </row>
    <row r="54" spans="3:7" ht="16.5" x14ac:dyDescent="0.3">
      <c r="C54" s="59" t="s">
        <v>14</v>
      </c>
      <c r="D54" s="59"/>
      <c r="E54" s="59"/>
      <c r="F54" s="59"/>
      <c r="G54" s="59"/>
    </row>
    <row r="55" spans="3:7" ht="6" customHeight="1" x14ac:dyDescent="0.25"/>
    <row r="56" spans="3:7" ht="12" customHeight="1" x14ac:dyDescent="0.25">
      <c r="C56" s="60" t="s">
        <v>1</v>
      </c>
      <c r="D56" s="61"/>
      <c r="E56" s="13" t="s">
        <v>35</v>
      </c>
      <c r="F56" s="14" t="s">
        <v>2</v>
      </c>
      <c r="G56" s="15" t="s">
        <v>3</v>
      </c>
    </row>
    <row r="57" spans="3:7" ht="12" customHeight="1" x14ac:dyDescent="0.25">
      <c r="C57" s="16" t="s">
        <v>45</v>
      </c>
      <c r="D57" s="17"/>
      <c r="E57" s="18"/>
      <c r="F57" s="19"/>
      <c r="G57" s="45"/>
    </row>
    <row r="58" spans="3:7" ht="12" customHeight="1" x14ac:dyDescent="0.25">
      <c r="C58" s="16"/>
      <c r="D58" s="17" t="s">
        <v>4</v>
      </c>
      <c r="E58" s="20">
        <v>10943288.6</v>
      </c>
      <c r="G58" s="35"/>
    </row>
    <row r="59" spans="3:7" ht="12" customHeight="1" x14ac:dyDescent="0.25">
      <c r="C59" s="16"/>
      <c r="D59" s="17" t="s">
        <v>5</v>
      </c>
      <c r="E59" s="6">
        <v>4122268.68</v>
      </c>
      <c r="G59" s="35"/>
    </row>
    <row r="60" spans="3:7" ht="12" customHeight="1" x14ac:dyDescent="0.25">
      <c r="C60" s="16"/>
      <c r="D60" s="17" t="s">
        <v>33</v>
      </c>
      <c r="E60" s="6">
        <v>320425.14</v>
      </c>
      <c r="F60" s="23"/>
      <c r="G60" s="35"/>
    </row>
    <row r="61" spans="3:7" ht="12" customHeight="1" x14ac:dyDescent="0.25">
      <c r="C61" s="16"/>
      <c r="D61" s="17" t="s">
        <v>6</v>
      </c>
      <c r="E61" s="6">
        <v>375356.63</v>
      </c>
      <c r="F61" s="23"/>
      <c r="G61" s="35"/>
    </row>
    <row r="62" spans="3:7" ht="12" customHeight="1" x14ac:dyDescent="0.25">
      <c r="C62" s="16"/>
      <c r="D62" s="17" t="s">
        <v>7</v>
      </c>
      <c r="E62" s="6">
        <v>513961.21</v>
      </c>
      <c r="F62" s="23"/>
      <c r="G62" s="35"/>
    </row>
    <row r="63" spans="3:7" ht="12" hidden="1" customHeight="1" x14ac:dyDescent="0.25">
      <c r="C63" s="16"/>
      <c r="D63" s="17" t="s">
        <v>31</v>
      </c>
      <c r="E63" s="6">
        <v>0</v>
      </c>
      <c r="F63" s="23"/>
      <c r="G63" s="35"/>
    </row>
    <row r="64" spans="3:7" ht="12" customHeight="1" x14ac:dyDescent="0.25">
      <c r="C64" s="16"/>
      <c r="D64" s="17" t="s">
        <v>32</v>
      </c>
      <c r="E64" s="6">
        <v>68124.3</v>
      </c>
      <c r="F64" s="23"/>
      <c r="G64" s="35"/>
    </row>
    <row r="65" spans="3:7" ht="12" customHeight="1" x14ac:dyDescent="0.25">
      <c r="C65" s="16"/>
      <c r="D65" s="17" t="s">
        <v>41</v>
      </c>
      <c r="E65" s="6">
        <v>2493228.5499999998</v>
      </c>
      <c r="F65" s="23"/>
      <c r="G65" s="35"/>
    </row>
    <row r="66" spans="3:7" ht="12" customHeight="1" x14ac:dyDescent="0.25">
      <c r="C66" s="16"/>
      <c r="D66" s="17" t="s">
        <v>36</v>
      </c>
      <c r="E66" s="6">
        <v>1773916</v>
      </c>
      <c r="F66" s="2"/>
      <c r="G66" s="56"/>
    </row>
    <row r="67" spans="3:7" ht="12" customHeight="1" x14ac:dyDescent="0.25">
      <c r="C67" s="16"/>
      <c r="D67" s="17" t="s">
        <v>47</v>
      </c>
      <c r="E67" s="6">
        <v>29285.8</v>
      </c>
      <c r="F67" s="2"/>
      <c r="G67" s="56"/>
    </row>
    <row r="68" spans="3:7" ht="12" customHeight="1" x14ac:dyDescent="0.25">
      <c r="C68" s="16"/>
      <c r="D68" s="17" t="s">
        <v>48</v>
      </c>
      <c r="E68" s="7">
        <v>391535.42</v>
      </c>
      <c r="F68" s="12">
        <f>SUM(E58:E68)</f>
        <v>21031390.330000006</v>
      </c>
      <c r="G68" s="35">
        <f>+F68/F86+0.00001</f>
        <v>0.65159926579800564</v>
      </c>
    </row>
    <row r="69" spans="3:7" ht="2.4500000000000002" customHeight="1" x14ac:dyDescent="0.25">
      <c r="C69" s="16"/>
      <c r="D69" s="17"/>
      <c r="E69" s="18"/>
      <c r="F69" s="22"/>
      <c r="G69" s="21"/>
    </row>
    <row r="70" spans="3:7" ht="12" hidden="1" customHeight="1" x14ac:dyDescent="0.25">
      <c r="C70" s="16" t="s">
        <v>34</v>
      </c>
      <c r="D70" s="32"/>
      <c r="E70" s="22"/>
      <c r="F70" s="18"/>
      <c r="G70" s="21"/>
    </row>
    <row r="71" spans="3:7" ht="2.25" customHeight="1" x14ac:dyDescent="0.25">
      <c r="C71" s="16"/>
      <c r="D71" s="33" t="s">
        <v>38</v>
      </c>
      <c r="E71" s="34"/>
      <c r="F71" s="6">
        <v>0</v>
      </c>
      <c r="G71" s="35">
        <f>+F71/F86</f>
        <v>0</v>
      </c>
    </row>
    <row r="72" spans="3:7" ht="12" customHeight="1" x14ac:dyDescent="0.25">
      <c r="C72" s="16" t="s">
        <v>46</v>
      </c>
      <c r="D72" s="32"/>
      <c r="E72" s="22"/>
      <c r="F72" s="23"/>
      <c r="G72" s="35"/>
    </row>
    <row r="73" spans="3:7" ht="12" customHeight="1" x14ac:dyDescent="0.25">
      <c r="C73" s="16"/>
      <c r="D73" s="17" t="s">
        <v>43</v>
      </c>
      <c r="F73" s="7">
        <v>72.900000000000006</v>
      </c>
      <c r="G73" s="26">
        <f>+F73/F86</f>
        <v>2.2585695349354777E-6</v>
      </c>
    </row>
    <row r="74" spans="3:7" ht="12" hidden="1" customHeight="1" x14ac:dyDescent="0.25">
      <c r="C74" s="16"/>
      <c r="D74" s="17" t="s">
        <v>8</v>
      </c>
      <c r="E74" s="22">
        <v>0</v>
      </c>
      <c r="F74" s="24"/>
      <c r="G74" s="46"/>
    </row>
    <row r="75" spans="3:7" ht="12" hidden="1" customHeight="1" x14ac:dyDescent="0.25">
      <c r="C75" s="16"/>
      <c r="D75" s="17" t="s">
        <v>9</v>
      </c>
      <c r="E75" s="25">
        <v>0</v>
      </c>
    </row>
    <row r="76" spans="3:7" ht="12" hidden="1" customHeight="1" x14ac:dyDescent="0.25">
      <c r="C76" s="16"/>
      <c r="D76" s="17" t="s">
        <v>42</v>
      </c>
      <c r="E76" s="25">
        <v>0</v>
      </c>
    </row>
    <row r="77" spans="3:7" ht="12" customHeight="1" x14ac:dyDescent="0.25">
      <c r="C77" s="16"/>
      <c r="D77" s="27" t="s">
        <v>37</v>
      </c>
      <c r="E77" s="18"/>
      <c r="F77" s="28">
        <f>SUM(F58:F74)</f>
        <v>21031463.230000004</v>
      </c>
      <c r="G77" s="29">
        <f>+F77/F86</f>
        <v>0.65159152436754053</v>
      </c>
    </row>
    <row r="78" spans="3:7" ht="6" customHeight="1" x14ac:dyDescent="0.25">
      <c r="C78" s="16"/>
      <c r="D78" s="27"/>
      <c r="E78" s="18"/>
      <c r="F78" s="30"/>
      <c r="G78" s="31"/>
    </row>
    <row r="79" spans="3:7" ht="6" customHeight="1" x14ac:dyDescent="0.25">
      <c r="C79" s="16"/>
      <c r="D79" s="27"/>
      <c r="E79" s="18"/>
      <c r="F79" s="30"/>
      <c r="G79" s="31"/>
    </row>
    <row r="80" spans="3:7" ht="12" customHeight="1" x14ac:dyDescent="0.25">
      <c r="C80" s="16" t="s">
        <v>10</v>
      </c>
      <c r="D80" s="17"/>
      <c r="E80" s="18"/>
      <c r="F80" s="22"/>
      <c r="G80" s="21"/>
    </row>
    <row r="81" spans="3:7" ht="12" customHeight="1" x14ac:dyDescent="0.25">
      <c r="C81" s="16"/>
      <c r="D81" s="17" t="s">
        <v>11</v>
      </c>
      <c r="E81" s="12">
        <v>4191186.42</v>
      </c>
      <c r="F81" s="22"/>
      <c r="G81" s="21"/>
    </row>
    <row r="82" spans="3:7" ht="12" customHeight="1" x14ac:dyDescent="0.25">
      <c r="C82" s="16"/>
      <c r="D82" s="17" t="s">
        <v>12</v>
      </c>
      <c r="E82" s="7">
        <v>7054417.2599999998</v>
      </c>
      <c r="F82" s="25">
        <f>SUM(E81:E82)</f>
        <v>11245603.68</v>
      </c>
      <c r="G82" s="36">
        <f>+F82/F86</f>
        <v>0.34840847563245947</v>
      </c>
    </row>
    <row r="83" spans="3:7" ht="2.25" hidden="1" customHeight="1" x14ac:dyDescent="0.25">
      <c r="C83" s="16"/>
      <c r="D83" s="32"/>
      <c r="E83" s="22"/>
      <c r="F83" s="18"/>
      <c r="G83" s="21"/>
    </row>
    <row r="84" spans="3:7" ht="12" hidden="1" customHeight="1" x14ac:dyDescent="0.25">
      <c r="C84" s="16"/>
      <c r="D84" s="27" t="s">
        <v>37</v>
      </c>
      <c r="E84" s="18"/>
      <c r="F84" s="28">
        <f>SUM(F82)</f>
        <v>11245603.68</v>
      </c>
      <c r="G84" s="29">
        <f>+G82</f>
        <v>0.34840847563245947</v>
      </c>
    </row>
    <row r="85" spans="3:7" ht="2.4500000000000002" hidden="1" customHeight="1" x14ac:dyDescent="0.25">
      <c r="C85" s="16"/>
      <c r="D85" s="32"/>
      <c r="E85" s="22"/>
      <c r="F85" s="18"/>
      <c r="G85" s="21"/>
    </row>
    <row r="86" spans="3:7" ht="13.5" customHeight="1" thickBot="1" x14ac:dyDescent="0.3">
      <c r="C86" s="16"/>
      <c r="D86" s="37" t="s">
        <v>13</v>
      </c>
      <c r="E86" s="22"/>
      <c r="F86" s="38">
        <f>+F77+F84</f>
        <v>32277066.910000004</v>
      </c>
      <c r="G86" s="39">
        <f>+G77+G84</f>
        <v>1</v>
      </c>
    </row>
    <row r="87" spans="3:7" ht="6" customHeight="1" thickTop="1" x14ac:dyDescent="0.25">
      <c r="C87" s="40"/>
      <c r="D87" s="41"/>
      <c r="E87" s="42"/>
      <c r="F87" s="42"/>
      <c r="G87" s="36"/>
    </row>
    <row r="88" spans="3:7" ht="12.75" customHeight="1" x14ac:dyDescent="0.25">
      <c r="C88" s="48"/>
      <c r="D88" s="32"/>
      <c r="E88" s="44"/>
      <c r="F88" s="44"/>
      <c r="G88" s="49"/>
    </row>
    <row r="89" spans="3:7" x14ac:dyDescent="0.25">
      <c r="D89" s="2" t="s">
        <v>44</v>
      </c>
      <c r="F89" s="2"/>
    </row>
    <row r="90" spans="3:7" ht="16.5" x14ac:dyDescent="0.3">
      <c r="C90" s="59" t="s">
        <v>15</v>
      </c>
      <c r="D90" s="59"/>
      <c r="E90" s="59"/>
      <c r="F90" s="59"/>
      <c r="G90" s="59"/>
    </row>
    <row r="91" spans="3:7" ht="6" customHeight="1" x14ac:dyDescent="0.25"/>
    <row r="92" spans="3:7" ht="12" customHeight="1" x14ac:dyDescent="0.25">
      <c r="C92" s="60" t="s">
        <v>1</v>
      </c>
      <c r="D92" s="61"/>
      <c r="E92" s="13" t="s">
        <v>35</v>
      </c>
      <c r="F92" s="14" t="s">
        <v>2</v>
      </c>
      <c r="G92" s="15" t="s">
        <v>3</v>
      </c>
    </row>
    <row r="93" spans="3:7" ht="12" customHeight="1" x14ac:dyDescent="0.25">
      <c r="C93" s="16" t="s">
        <v>45</v>
      </c>
      <c r="D93" s="17"/>
      <c r="E93" s="18"/>
      <c r="F93" s="19"/>
      <c r="G93" s="45"/>
    </row>
    <row r="94" spans="3:7" ht="12" customHeight="1" x14ac:dyDescent="0.25">
      <c r="C94" s="16"/>
      <c r="D94" s="17" t="s">
        <v>4</v>
      </c>
      <c r="E94" s="20">
        <v>8174502.6399999997</v>
      </c>
      <c r="G94" s="35"/>
    </row>
    <row r="95" spans="3:7" ht="12" customHeight="1" x14ac:dyDescent="0.25">
      <c r="C95" s="16"/>
      <c r="D95" s="17" t="s">
        <v>5</v>
      </c>
      <c r="E95" s="6">
        <v>2576655.9</v>
      </c>
      <c r="G95" s="35"/>
    </row>
    <row r="96" spans="3:7" ht="12" customHeight="1" x14ac:dyDescent="0.25">
      <c r="C96" s="16"/>
      <c r="D96" s="17" t="s">
        <v>33</v>
      </c>
      <c r="E96" s="6">
        <v>430738.49</v>
      </c>
      <c r="F96" s="23"/>
      <c r="G96" s="35"/>
    </row>
    <row r="97" spans="3:7" ht="12" customHeight="1" x14ac:dyDescent="0.25">
      <c r="C97" s="16"/>
      <c r="D97" s="17" t="s">
        <v>6</v>
      </c>
      <c r="E97" s="6">
        <v>112908.64</v>
      </c>
      <c r="F97" s="23"/>
      <c r="G97" s="35"/>
    </row>
    <row r="98" spans="3:7" ht="12" customHeight="1" x14ac:dyDescent="0.25">
      <c r="C98" s="16"/>
      <c r="D98" s="17" t="s">
        <v>7</v>
      </c>
      <c r="E98" s="6">
        <v>150476.12</v>
      </c>
      <c r="F98" s="23"/>
      <c r="G98" s="35"/>
    </row>
    <row r="99" spans="3:7" ht="12" hidden="1" customHeight="1" x14ac:dyDescent="0.25">
      <c r="C99" s="16"/>
      <c r="D99" s="17" t="s">
        <v>31</v>
      </c>
      <c r="E99" s="6">
        <v>0</v>
      </c>
      <c r="F99" s="23"/>
      <c r="G99" s="35"/>
    </row>
    <row r="100" spans="3:7" ht="12" customHeight="1" x14ac:dyDescent="0.25">
      <c r="C100" s="16"/>
      <c r="D100" s="17" t="s">
        <v>32</v>
      </c>
      <c r="E100" s="6">
        <v>87678.28</v>
      </c>
      <c r="F100" s="23"/>
      <c r="G100" s="35"/>
    </row>
    <row r="101" spans="3:7" ht="12" customHeight="1" x14ac:dyDescent="0.25">
      <c r="C101" s="16"/>
      <c r="D101" s="17" t="s">
        <v>41</v>
      </c>
      <c r="E101" s="6">
        <v>2858297.16</v>
      </c>
      <c r="F101" s="23"/>
      <c r="G101" s="35"/>
    </row>
    <row r="102" spans="3:7" ht="12" customHeight="1" x14ac:dyDescent="0.25">
      <c r="C102" s="16"/>
      <c r="D102" s="17" t="s">
        <v>36</v>
      </c>
      <c r="E102" s="6">
        <v>528573</v>
      </c>
      <c r="F102" s="2"/>
      <c r="G102" s="56"/>
    </row>
    <row r="103" spans="3:7" ht="12" customHeight="1" x14ac:dyDescent="0.25">
      <c r="C103" s="16"/>
      <c r="D103" s="17" t="s">
        <v>47</v>
      </c>
      <c r="E103" s="6">
        <v>37691.800000000003</v>
      </c>
      <c r="F103" s="2"/>
      <c r="G103" s="56"/>
    </row>
    <row r="104" spans="3:7" ht="12" customHeight="1" x14ac:dyDescent="0.25">
      <c r="C104" s="16"/>
      <c r="D104" s="17" t="s">
        <v>48</v>
      </c>
      <c r="E104" s="7">
        <v>503919.28</v>
      </c>
      <c r="F104" s="12">
        <f>SUM(E94:E104)</f>
        <v>15461441.309999999</v>
      </c>
      <c r="G104" s="35">
        <f>+F104/F122</f>
        <v>0.83333897698081294</v>
      </c>
    </row>
    <row r="105" spans="3:7" ht="2.4500000000000002" customHeight="1" x14ac:dyDescent="0.25">
      <c r="C105" s="16"/>
      <c r="D105" s="17"/>
      <c r="E105" s="18"/>
      <c r="F105" s="22"/>
      <c r="G105" s="21"/>
    </row>
    <row r="106" spans="3:7" ht="12" hidden="1" customHeight="1" x14ac:dyDescent="0.25">
      <c r="C106" s="16" t="s">
        <v>34</v>
      </c>
      <c r="D106" s="32"/>
      <c r="E106" s="22"/>
      <c r="F106" s="18"/>
      <c r="G106" s="21"/>
    </row>
    <row r="107" spans="3:7" ht="12" hidden="1" customHeight="1" x14ac:dyDescent="0.25">
      <c r="C107" s="16"/>
      <c r="D107" s="33" t="s">
        <v>38</v>
      </c>
      <c r="E107" s="34"/>
      <c r="F107" s="6">
        <v>0</v>
      </c>
      <c r="G107" s="35">
        <f>+F107/F122</f>
        <v>0</v>
      </c>
    </row>
    <row r="108" spans="3:7" ht="14.25" customHeight="1" x14ac:dyDescent="0.25">
      <c r="C108" s="16" t="s">
        <v>46</v>
      </c>
      <c r="D108" s="32"/>
      <c r="E108" s="22"/>
      <c r="F108" s="23"/>
      <c r="G108" s="35"/>
    </row>
    <row r="109" spans="3:7" ht="12" customHeight="1" x14ac:dyDescent="0.25">
      <c r="C109" s="16"/>
      <c r="D109" s="17" t="s">
        <v>43</v>
      </c>
      <c r="E109" s="12">
        <v>141.77000000000001</v>
      </c>
      <c r="F109" s="6"/>
      <c r="G109" s="5"/>
    </row>
    <row r="110" spans="3:7" ht="12" hidden="1" customHeight="1" x14ac:dyDescent="0.25">
      <c r="C110" s="16"/>
      <c r="D110" s="17" t="s">
        <v>8</v>
      </c>
      <c r="E110" s="22">
        <v>0</v>
      </c>
      <c r="F110" s="24"/>
      <c r="G110" s="46"/>
    </row>
    <row r="111" spans="3:7" ht="12" customHeight="1" x14ac:dyDescent="0.25">
      <c r="C111" s="16"/>
      <c r="D111" s="17" t="s">
        <v>9</v>
      </c>
      <c r="E111" s="25">
        <v>30560.29</v>
      </c>
      <c r="F111" s="25">
        <f>SUM(E109:E111)</f>
        <v>30702.06</v>
      </c>
      <c r="G111" s="26">
        <f>+F111/F122</f>
        <v>1.6547760819074337E-3</v>
      </c>
    </row>
    <row r="112" spans="3:7" ht="12" hidden="1" customHeight="1" x14ac:dyDescent="0.25">
      <c r="C112" s="16"/>
      <c r="D112" s="17" t="s">
        <v>42</v>
      </c>
      <c r="E112" s="25">
        <v>0</v>
      </c>
    </row>
    <row r="113" spans="3:7" ht="12" customHeight="1" x14ac:dyDescent="0.25">
      <c r="C113" s="16"/>
      <c r="D113" s="27" t="s">
        <v>37</v>
      </c>
      <c r="E113" s="18"/>
      <c r="F113" s="28">
        <f>SUM(F94:F111)</f>
        <v>15492143.369999999</v>
      </c>
      <c r="G113" s="29">
        <f>+F113/F122</f>
        <v>0.83499375306272039</v>
      </c>
    </row>
    <row r="114" spans="3:7" ht="6" customHeight="1" x14ac:dyDescent="0.25">
      <c r="C114" s="16"/>
      <c r="D114" s="27"/>
      <c r="E114" s="18"/>
      <c r="F114" s="30"/>
      <c r="G114" s="31"/>
    </row>
    <row r="115" spans="3:7" ht="6" customHeight="1" x14ac:dyDescent="0.25">
      <c r="C115" s="16"/>
      <c r="D115" s="27"/>
      <c r="E115" s="18"/>
      <c r="F115" s="30"/>
      <c r="G115" s="31"/>
    </row>
    <row r="116" spans="3:7" ht="12" customHeight="1" x14ac:dyDescent="0.25">
      <c r="C116" s="16" t="s">
        <v>10</v>
      </c>
      <c r="D116" s="17"/>
      <c r="E116" s="18"/>
      <c r="F116" s="22"/>
      <c r="G116" s="21"/>
    </row>
    <row r="117" spans="3:7" ht="12" customHeight="1" x14ac:dyDescent="0.25">
      <c r="C117" s="16"/>
      <c r="D117" s="17" t="s">
        <v>11</v>
      </c>
      <c r="E117" s="12">
        <v>820663.45</v>
      </c>
      <c r="F117" s="22"/>
      <c r="G117" s="21"/>
    </row>
    <row r="118" spans="3:7" ht="12" customHeight="1" x14ac:dyDescent="0.25">
      <c r="C118" s="16"/>
      <c r="D118" s="17" t="s">
        <v>12</v>
      </c>
      <c r="E118" s="7">
        <v>2240797.1</v>
      </c>
      <c r="F118" s="25">
        <f>SUM(E117:E118)</f>
        <v>3061460.55</v>
      </c>
      <c r="G118" s="36">
        <f>+F118/F122</f>
        <v>0.16500624693727967</v>
      </c>
    </row>
    <row r="119" spans="3:7" ht="2.25" hidden="1" customHeight="1" x14ac:dyDescent="0.25">
      <c r="C119" s="16"/>
      <c r="D119" s="32"/>
      <c r="E119" s="22"/>
      <c r="F119" s="18"/>
      <c r="G119" s="21"/>
    </row>
    <row r="120" spans="3:7" ht="12" hidden="1" customHeight="1" x14ac:dyDescent="0.25">
      <c r="C120" s="16"/>
      <c r="D120" s="27" t="s">
        <v>37</v>
      </c>
      <c r="E120" s="18"/>
      <c r="F120" s="28">
        <f>SUM(F118)</f>
        <v>3061460.55</v>
      </c>
      <c r="G120" s="29">
        <f>+G118</f>
        <v>0.16500624693727967</v>
      </c>
    </row>
    <row r="121" spans="3:7" ht="2.4500000000000002" hidden="1" customHeight="1" x14ac:dyDescent="0.25">
      <c r="C121" s="16"/>
      <c r="D121" s="32"/>
      <c r="E121" s="22"/>
      <c r="F121" s="18"/>
      <c r="G121" s="21"/>
    </row>
    <row r="122" spans="3:7" ht="13.5" customHeight="1" thickBot="1" x14ac:dyDescent="0.3">
      <c r="C122" s="16"/>
      <c r="D122" s="37" t="s">
        <v>13</v>
      </c>
      <c r="E122" s="22"/>
      <c r="F122" s="38">
        <f>+F113+F120</f>
        <v>18553603.919999998</v>
      </c>
      <c r="G122" s="39">
        <f>+G113+G120</f>
        <v>1</v>
      </c>
    </row>
    <row r="123" spans="3:7" ht="6" customHeight="1" thickTop="1" x14ac:dyDescent="0.25">
      <c r="C123" s="40"/>
      <c r="D123" s="41"/>
      <c r="E123" s="42"/>
      <c r="F123" s="42"/>
      <c r="G123" s="36"/>
    </row>
    <row r="124" spans="3:7" x14ac:dyDescent="0.25">
      <c r="C124" s="8"/>
      <c r="D124" s="9"/>
      <c r="E124" s="10"/>
      <c r="F124" s="10"/>
      <c r="G124" s="11"/>
    </row>
    <row r="125" spans="3:7" x14ac:dyDescent="0.25">
      <c r="C125" s="8"/>
      <c r="D125" s="9"/>
      <c r="E125" s="10"/>
      <c r="F125" s="10"/>
      <c r="G125" s="11"/>
    </row>
    <row r="126" spans="3:7" ht="16.5" x14ac:dyDescent="0.3">
      <c r="C126" s="59" t="s">
        <v>16</v>
      </c>
      <c r="D126" s="59"/>
      <c r="E126" s="59"/>
      <c r="F126" s="59"/>
      <c r="G126" s="59"/>
    </row>
    <row r="127" spans="3:7" ht="6" customHeight="1" x14ac:dyDescent="0.25"/>
    <row r="128" spans="3:7" ht="12" customHeight="1" x14ac:dyDescent="0.25">
      <c r="C128" s="60" t="s">
        <v>1</v>
      </c>
      <c r="D128" s="61"/>
      <c r="E128" s="13" t="s">
        <v>35</v>
      </c>
      <c r="F128" s="14" t="s">
        <v>2</v>
      </c>
      <c r="G128" s="15" t="s">
        <v>3</v>
      </c>
    </row>
    <row r="129" spans="3:7" ht="12" customHeight="1" x14ac:dyDescent="0.25">
      <c r="C129" s="16" t="s">
        <v>45</v>
      </c>
      <c r="D129" s="17"/>
      <c r="E129" s="18"/>
      <c r="F129" s="19"/>
      <c r="G129" s="45"/>
    </row>
    <row r="130" spans="3:7" ht="12" customHeight="1" x14ac:dyDescent="0.25">
      <c r="C130" s="16"/>
      <c r="D130" s="17" t="s">
        <v>4</v>
      </c>
      <c r="E130" s="20">
        <v>7648024.4199999999</v>
      </c>
      <c r="G130" s="35"/>
    </row>
    <row r="131" spans="3:7" ht="12" customHeight="1" x14ac:dyDescent="0.25">
      <c r="C131" s="16"/>
      <c r="D131" s="17" t="s">
        <v>5</v>
      </c>
      <c r="E131" s="6">
        <v>2766103.28</v>
      </c>
      <c r="G131" s="35"/>
    </row>
    <row r="132" spans="3:7" ht="12" customHeight="1" x14ac:dyDescent="0.25">
      <c r="C132" s="16"/>
      <c r="D132" s="17" t="s">
        <v>33</v>
      </c>
      <c r="E132" s="6">
        <v>413533.65</v>
      </c>
      <c r="F132" s="23"/>
      <c r="G132" s="35"/>
    </row>
    <row r="133" spans="3:7" ht="12" customHeight="1" x14ac:dyDescent="0.25">
      <c r="C133" s="16"/>
      <c r="D133" s="17" t="s">
        <v>6</v>
      </c>
      <c r="E133" s="6">
        <v>154058.96</v>
      </c>
      <c r="F133" s="23"/>
      <c r="G133" s="35"/>
    </row>
    <row r="134" spans="3:7" ht="12" customHeight="1" x14ac:dyDescent="0.25">
      <c r="C134" s="16"/>
      <c r="D134" s="17" t="s">
        <v>7</v>
      </c>
      <c r="E134" s="6">
        <v>207454.63</v>
      </c>
      <c r="F134" s="23"/>
      <c r="G134" s="35"/>
    </row>
    <row r="135" spans="3:7" ht="12" hidden="1" customHeight="1" x14ac:dyDescent="0.25">
      <c r="C135" s="16"/>
      <c r="D135" s="17" t="s">
        <v>31</v>
      </c>
      <c r="E135" s="6">
        <v>0</v>
      </c>
      <c r="F135" s="23"/>
      <c r="G135" s="35"/>
    </row>
    <row r="136" spans="3:7" ht="12" customHeight="1" x14ac:dyDescent="0.25">
      <c r="C136" s="16"/>
      <c r="D136" s="17" t="s">
        <v>32</v>
      </c>
      <c r="E136" s="6">
        <v>53505.21</v>
      </c>
      <c r="G136" s="5"/>
    </row>
    <row r="137" spans="3:7" ht="12" customHeight="1" x14ac:dyDescent="0.25">
      <c r="C137" s="16"/>
      <c r="D137" s="17" t="s">
        <v>41</v>
      </c>
      <c r="E137" s="6">
        <v>1846735.77</v>
      </c>
      <c r="G137" s="5"/>
    </row>
    <row r="138" spans="3:7" ht="12" customHeight="1" x14ac:dyDescent="0.25">
      <c r="C138" s="16"/>
      <c r="D138" s="17" t="s">
        <v>36</v>
      </c>
      <c r="E138" s="6">
        <v>352991</v>
      </c>
      <c r="F138" s="2"/>
      <c r="G138" s="56"/>
    </row>
    <row r="139" spans="3:7" ht="12" customHeight="1" x14ac:dyDescent="0.25">
      <c r="C139" s="16"/>
      <c r="D139" s="17" t="s">
        <v>47</v>
      </c>
      <c r="E139" s="6">
        <v>23001.24</v>
      </c>
      <c r="F139" s="2"/>
      <c r="G139" s="56"/>
    </row>
    <row r="140" spans="3:7" ht="12" customHeight="1" x14ac:dyDescent="0.25">
      <c r="C140" s="16"/>
      <c r="D140" s="17" t="s">
        <v>48</v>
      </c>
      <c r="E140" s="7">
        <v>307514.15999999997</v>
      </c>
      <c r="F140" s="12">
        <f>SUM(E130:E140)</f>
        <v>13772922.320000002</v>
      </c>
      <c r="G140" s="35">
        <f>+F140/F158</f>
        <v>0.76570612710129482</v>
      </c>
    </row>
    <row r="141" spans="3:7" ht="2.4500000000000002" customHeight="1" x14ac:dyDescent="0.25">
      <c r="C141" s="16"/>
      <c r="D141" s="17"/>
      <c r="E141" s="18"/>
      <c r="F141" s="22"/>
      <c r="G141" s="21"/>
    </row>
    <row r="142" spans="3:7" ht="12" hidden="1" customHeight="1" x14ac:dyDescent="0.25">
      <c r="C142" s="16" t="s">
        <v>34</v>
      </c>
      <c r="D142" s="32"/>
      <c r="E142" s="22"/>
      <c r="F142" s="18"/>
      <c r="G142" s="21"/>
    </row>
    <row r="143" spans="3:7" ht="12" hidden="1" customHeight="1" x14ac:dyDescent="0.25">
      <c r="C143" s="16"/>
      <c r="D143" s="33" t="s">
        <v>38</v>
      </c>
      <c r="E143" s="34"/>
      <c r="F143" s="6">
        <v>0</v>
      </c>
      <c r="G143" s="35">
        <f>+F143/F158</f>
        <v>0</v>
      </c>
    </row>
    <row r="144" spans="3:7" ht="12" customHeight="1" x14ac:dyDescent="0.25">
      <c r="C144" s="16" t="s">
        <v>46</v>
      </c>
      <c r="D144" s="32"/>
      <c r="E144" s="22"/>
      <c r="F144" s="23"/>
      <c r="G144" s="35"/>
    </row>
    <row r="145" spans="3:7" ht="12" customHeight="1" x14ac:dyDescent="0.25">
      <c r="C145" s="16"/>
      <c r="D145" s="17" t="s">
        <v>43</v>
      </c>
      <c r="E145" s="12">
        <v>21.64</v>
      </c>
      <c r="F145" s="6"/>
      <c r="G145" s="5"/>
    </row>
    <row r="146" spans="3:7" ht="12" hidden="1" customHeight="1" x14ac:dyDescent="0.25">
      <c r="C146" s="16"/>
      <c r="D146" s="17" t="s">
        <v>8</v>
      </c>
      <c r="E146" s="22">
        <v>0</v>
      </c>
      <c r="F146" s="24"/>
      <c r="G146" s="46"/>
    </row>
    <row r="147" spans="3:7" ht="12" customHeight="1" x14ac:dyDescent="0.25">
      <c r="C147" s="16"/>
      <c r="D147" s="17" t="s">
        <v>9</v>
      </c>
      <c r="E147" s="25">
        <v>164550.42000000001</v>
      </c>
      <c r="F147" s="25">
        <f>SUM(E145:E148)</f>
        <v>164572.06000000003</v>
      </c>
      <c r="G147" s="26">
        <f>+F147/F158+0.00001</f>
        <v>9.1593897782821371E-3</v>
      </c>
    </row>
    <row r="148" spans="3:7" ht="12" hidden="1" customHeight="1" x14ac:dyDescent="0.25">
      <c r="C148" s="16"/>
      <c r="D148" s="17" t="s">
        <v>42</v>
      </c>
      <c r="E148" s="25">
        <v>0</v>
      </c>
    </row>
    <row r="149" spans="3:7" ht="12" customHeight="1" x14ac:dyDescent="0.25">
      <c r="C149" s="16"/>
      <c r="D149" s="27" t="s">
        <v>37</v>
      </c>
      <c r="E149" s="18"/>
      <c r="F149" s="28">
        <f>SUM(F130:F147)</f>
        <v>13937494.380000003</v>
      </c>
      <c r="G149" s="29">
        <f>+F149/F158</f>
        <v>0.77485551687957699</v>
      </c>
    </row>
    <row r="150" spans="3:7" ht="6" customHeight="1" x14ac:dyDescent="0.25">
      <c r="C150" s="16"/>
      <c r="D150" s="27"/>
      <c r="E150" s="18"/>
      <c r="F150" s="30"/>
      <c r="G150" s="31"/>
    </row>
    <row r="151" spans="3:7" ht="6" customHeight="1" x14ac:dyDescent="0.25">
      <c r="C151" s="16"/>
      <c r="D151" s="27"/>
      <c r="E151" s="18"/>
      <c r="F151" s="30"/>
      <c r="G151" s="31"/>
    </row>
    <row r="152" spans="3:7" ht="12" customHeight="1" x14ac:dyDescent="0.25">
      <c r="C152" s="16" t="s">
        <v>10</v>
      </c>
      <c r="D152" s="17"/>
      <c r="E152" s="18"/>
      <c r="F152" s="22"/>
      <c r="G152" s="21"/>
    </row>
    <row r="153" spans="3:7" ht="12" customHeight="1" x14ac:dyDescent="0.25">
      <c r="C153" s="16"/>
      <c r="D153" s="17" t="s">
        <v>11</v>
      </c>
      <c r="E153" s="12">
        <v>1033315.97</v>
      </c>
      <c r="F153" s="22"/>
      <c r="G153" s="21"/>
    </row>
    <row r="154" spans="3:7" ht="12" customHeight="1" x14ac:dyDescent="0.25">
      <c r="C154" s="16"/>
      <c r="D154" s="17" t="s">
        <v>12</v>
      </c>
      <c r="E154" s="7">
        <v>3016406.72</v>
      </c>
      <c r="F154" s="25">
        <f>SUM(E153:E154)</f>
        <v>4049722.6900000004</v>
      </c>
      <c r="G154" s="36">
        <f>+F154/F158</f>
        <v>0.22514448312042301</v>
      </c>
    </row>
    <row r="155" spans="3:7" ht="2.25" hidden="1" customHeight="1" x14ac:dyDescent="0.25">
      <c r="C155" s="16"/>
      <c r="D155" s="32"/>
      <c r="E155" s="22"/>
      <c r="F155" s="18"/>
      <c r="G155" s="21"/>
    </row>
    <row r="156" spans="3:7" ht="12" hidden="1" customHeight="1" x14ac:dyDescent="0.25">
      <c r="C156" s="16"/>
      <c r="D156" s="27" t="s">
        <v>37</v>
      </c>
      <c r="E156" s="18"/>
      <c r="F156" s="28">
        <f>SUM(F154)</f>
        <v>4049722.6900000004</v>
      </c>
      <c r="G156" s="29">
        <f>+G154</f>
        <v>0.22514448312042301</v>
      </c>
    </row>
    <row r="157" spans="3:7" ht="2.4500000000000002" hidden="1" customHeight="1" x14ac:dyDescent="0.25">
      <c r="C157" s="16"/>
      <c r="D157" s="32"/>
      <c r="E157" s="22"/>
      <c r="F157" s="18"/>
      <c r="G157" s="21"/>
    </row>
    <row r="158" spans="3:7" ht="13.5" customHeight="1" thickBot="1" x14ac:dyDescent="0.3">
      <c r="C158" s="16"/>
      <c r="D158" s="37" t="s">
        <v>13</v>
      </c>
      <c r="E158" s="22"/>
      <c r="F158" s="38">
        <f>+F149+F156</f>
        <v>17987217.070000004</v>
      </c>
      <c r="G158" s="39">
        <f>+G149+G156</f>
        <v>1</v>
      </c>
    </row>
    <row r="159" spans="3:7" ht="6" customHeight="1" thickTop="1" x14ac:dyDescent="0.25">
      <c r="C159" s="40"/>
      <c r="D159" s="41"/>
      <c r="E159" s="42"/>
      <c r="F159" s="42"/>
      <c r="G159" s="36"/>
    </row>
    <row r="160" spans="3:7" ht="15" customHeight="1" x14ac:dyDescent="0.25">
      <c r="C160" s="48"/>
      <c r="D160" s="32"/>
      <c r="E160" s="44"/>
      <c r="F160" s="44"/>
      <c r="G160" s="49"/>
    </row>
    <row r="161" spans="3:7" x14ac:dyDescent="0.25">
      <c r="D161" s="2" t="s">
        <v>44</v>
      </c>
      <c r="F161" s="2"/>
    </row>
    <row r="162" spans="3:7" ht="16.5" x14ac:dyDescent="0.3">
      <c r="C162" s="59" t="s">
        <v>17</v>
      </c>
      <c r="D162" s="59"/>
      <c r="E162" s="59"/>
      <c r="F162" s="59"/>
      <c r="G162" s="59"/>
    </row>
    <row r="163" spans="3:7" ht="6" customHeight="1" x14ac:dyDescent="0.25"/>
    <row r="164" spans="3:7" ht="12" customHeight="1" x14ac:dyDescent="0.25">
      <c r="C164" s="60" t="s">
        <v>1</v>
      </c>
      <c r="D164" s="61"/>
      <c r="E164" s="13" t="s">
        <v>35</v>
      </c>
      <c r="F164" s="14" t="s">
        <v>2</v>
      </c>
      <c r="G164" s="15" t="s">
        <v>3</v>
      </c>
    </row>
    <row r="165" spans="3:7" ht="12" customHeight="1" x14ac:dyDescent="0.25">
      <c r="C165" s="16" t="s">
        <v>45</v>
      </c>
      <c r="D165" s="17"/>
      <c r="E165" s="18"/>
      <c r="F165" s="19"/>
      <c r="G165" s="45"/>
    </row>
    <row r="166" spans="3:7" ht="12" customHeight="1" x14ac:dyDescent="0.25">
      <c r="C166" s="16"/>
      <c r="D166" s="17" t="s">
        <v>4</v>
      </c>
      <c r="E166" s="20">
        <v>14362782.23</v>
      </c>
      <c r="G166" s="35"/>
    </row>
    <row r="167" spans="3:7" ht="12" customHeight="1" x14ac:dyDescent="0.25">
      <c r="C167" s="16"/>
      <c r="D167" s="17" t="s">
        <v>5</v>
      </c>
      <c r="E167" s="6">
        <v>5478307.3700000001</v>
      </c>
      <c r="G167" s="35"/>
    </row>
    <row r="168" spans="3:7" ht="12" customHeight="1" x14ac:dyDescent="0.25">
      <c r="C168" s="16"/>
      <c r="D168" s="17" t="s">
        <v>33</v>
      </c>
      <c r="E168" s="6">
        <v>276401</v>
      </c>
      <c r="F168" s="23"/>
      <c r="G168" s="35"/>
    </row>
    <row r="169" spans="3:7" ht="12" customHeight="1" x14ac:dyDescent="0.25">
      <c r="C169" s="16"/>
      <c r="D169" s="17" t="s">
        <v>6</v>
      </c>
      <c r="E169" s="6">
        <v>690725.54</v>
      </c>
      <c r="F169" s="23"/>
      <c r="G169" s="35"/>
    </row>
    <row r="170" spans="3:7" ht="12" customHeight="1" x14ac:dyDescent="0.25">
      <c r="C170" s="16"/>
      <c r="D170" s="17" t="s">
        <v>7</v>
      </c>
      <c r="E170" s="6">
        <v>976196.56</v>
      </c>
      <c r="F170" s="23"/>
      <c r="G170" s="35"/>
    </row>
    <row r="171" spans="3:7" ht="12" hidden="1" customHeight="1" x14ac:dyDescent="0.25">
      <c r="C171" s="16"/>
      <c r="D171" s="17" t="s">
        <v>31</v>
      </c>
      <c r="E171" s="6">
        <v>0</v>
      </c>
      <c r="F171" s="23"/>
      <c r="G171" s="35"/>
    </row>
    <row r="172" spans="3:7" ht="12" customHeight="1" x14ac:dyDescent="0.25">
      <c r="C172" s="16"/>
      <c r="D172" s="17" t="s">
        <v>32</v>
      </c>
      <c r="E172" s="6">
        <v>100342.98</v>
      </c>
      <c r="F172" s="23"/>
      <c r="G172" s="35"/>
    </row>
    <row r="173" spans="3:7" ht="12" customHeight="1" x14ac:dyDescent="0.25">
      <c r="C173" s="16"/>
      <c r="D173" s="17" t="s">
        <v>41</v>
      </c>
      <c r="E173" s="6">
        <v>3932432.8</v>
      </c>
      <c r="F173" s="23"/>
      <c r="G173" s="35"/>
    </row>
    <row r="174" spans="3:7" ht="12" customHeight="1" x14ac:dyDescent="0.25">
      <c r="C174" s="16"/>
      <c r="D174" s="17" t="s">
        <v>36</v>
      </c>
      <c r="E174" s="6">
        <v>15886683</v>
      </c>
      <c r="F174" s="2"/>
      <c r="G174" s="56"/>
    </row>
    <row r="175" spans="3:7" ht="12" customHeight="1" x14ac:dyDescent="0.25">
      <c r="C175" s="16"/>
      <c r="D175" s="17" t="s">
        <v>47</v>
      </c>
      <c r="E175" s="6">
        <v>43136.2</v>
      </c>
      <c r="F175" s="2"/>
      <c r="G175" s="56"/>
    </row>
    <row r="176" spans="3:7" ht="12" customHeight="1" x14ac:dyDescent="0.25">
      <c r="C176" s="16"/>
      <c r="D176" s="17" t="s">
        <v>48</v>
      </c>
      <c r="E176" s="7">
        <v>576707.93000000005</v>
      </c>
      <c r="F176" s="12">
        <f>SUM(E166:E176)</f>
        <v>42323715.610000007</v>
      </c>
      <c r="G176" s="35">
        <f>+F176/F194</f>
        <v>0.69128777144347708</v>
      </c>
    </row>
    <row r="177" spans="3:7" ht="2.4500000000000002" customHeight="1" x14ac:dyDescent="0.25">
      <c r="C177" s="16"/>
      <c r="D177" s="17"/>
      <c r="E177" s="18"/>
      <c r="F177" s="22"/>
      <c r="G177" s="21"/>
    </row>
    <row r="178" spans="3:7" ht="12" customHeight="1" x14ac:dyDescent="0.25">
      <c r="C178" s="16" t="s">
        <v>34</v>
      </c>
      <c r="D178" s="32"/>
      <c r="E178" s="22"/>
      <c r="F178" s="18"/>
      <c r="G178" s="21"/>
    </row>
    <row r="179" spans="3:7" ht="12" customHeight="1" x14ac:dyDescent="0.25">
      <c r="C179" s="16"/>
      <c r="D179" s="33" t="s">
        <v>38</v>
      </c>
      <c r="E179" s="34"/>
      <c r="F179" s="6">
        <v>1312983</v>
      </c>
      <c r="G179" s="35">
        <f>+F179/F194+0.00001</f>
        <v>2.1455401920211292E-2</v>
      </c>
    </row>
    <row r="180" spans="3:7" ht="12" customHeight="1" x14ac:dyDescent="0.25">
      <c r="C180" s="16" t="s">
        <v>46</v>
      </c>
      <c r="D180" s="32"/>
      <c r="E180" s="22"/>
      <c r="F180" s="23"/>
      <c r="G180" s="35"/>
    </row>
    <row r="181" spans="3:7" ht="12" customHeight="1" x14ac:dyDescent="0.25">
      <c r="C181" s="16"/>
      <c r="D181" s="17" t="s">
        <v>43</v>
      </c>
      <c r="F181" s="7">
        <v>9030.76</v>
      </c>
      <c r="G181" s="26">
        <f>+F181/F194</f>
        <v>1.4750250219916584E-4</v>
      </c>
    </row>
    <row r="182" spans="3:7" ht="12" hidden="1" customHeight="1" x14ac:dyDescent="0.25">
      <c r="C182" s="16"/>
      <c r="D182" s="17" t="s">
        <v>8</v>
      </c>
      <c r="E182" s="22">
        <v>0</v>
      </c>
      <c r="F182" s="24"/>
      <c r="G182" s="46"/>
    </row>
    <row r="183" spans="3:7" ht="12" hidden="1" customHeight="1" x14ac:dyDescent="0.25">
      <c r="C183" s="16"/>
      <c r="D183" s="17" t="s">
        <v>9</v>
      </c>
      <c r="E183" s="22">
        <v>0</v>
      </c>
      <c r="F183" s="2"/>
      <c r="G183" s="47"/>
    </row>
    <row r="184" spans="3:7" ht="12" hidden="1" customHeight="1" x14ac:dyDescent="0.25">
      <c r="C184" s="16"/>
      <c r="D184" s="17" t="s">
        <v>42</v>
      </c>
      <c r="E184" s="25">
        <v>0</v>
      </c>
    </row>
    <row r="185" spans="3:7" ht="12" customHeight="1" x14ac:dyDescent="0.25">
      <c r="C185" s="16"/>
      <c r="D185" s="27" t="s">
        <v>37</v>
      </c>
      <c r="E185" s="18"/>
      <c r="F185" s="28">
        <f>SUM(F166:F183)</f>
        <v>43645729.370000005</v>
      </c>
      <c r="G185" s="29">
        <f>+F185/F194</f>
        <v>0.71288067586588744</v>
      </c>
    </row>
    <row r="186" spans="3:7" ht="6" customHeight="1" x14ac:dyDescent="0.25">
      <c r="C186" s="16"/>
      <c r="D186" s="27"/>
      <c r="E186" s="18"/>
      <c r="F186" s="30"/>
      <c r="G186" s="31"/>
    </row>
    <row r="187" spans="3:7" ht="6" customHeight="1" x14ac:dyDescent="0.25">
      <c r="C187" s="16"/>
      <c r="D187" s="27"/>
      <c r="E187" s="18"/>
      <c r="F187" s="30"/>
      <c r="G187" s="31"/>
    </row>
    <row r="188" spans="3:7" ht="12" customHeight="1" x14ac:dyDescent="0.25">
      <c r="C188" s="16" t="s">
        <v>10</v>
      </c>
      <c r="D188" s="17"/>
      <c r="E188" s="18"/>
      <c r="F188" s="22"/>
      <c r="G188" s="21"/>
    </row>
    <row r="189" spans="3:7" ht="12" customHeight="1" x14ac:dyDescent="0.25">
      <c r="C189" s="16"/>
      <c r="D189" s="17" t="s">
        <v>11</v>
      </c>
      <c r="E189" s="12">
        <v>3299338.11</v>
      </c>
      <c r="F189" s="22"/>
      <c r="G189" s="21"/>
    </row>
    <row r="190" spans="3:7" ht="12" customHeight="1" x14ac:dyDescent="0.25">
      <c r="C190" s="16"/>
      <c r="D190" s="17" t="s">
        <v>12</v>
      </c>
      <c r="E190" s="7">
        <v>14279385.43</v>
      </c>
      <c r="F190" s="25">
        <f>SUM(E189:E190)</f>
        <v>17578723.539999999</v>
      </c>
      <c r="G190" s="36">
        <f>+F190/F194</f>
        <v>0.28711932413411251</v>
      </c>
    </row>
    <row r="191" spans="3:7" ht="2.25" hidden="1" customHeight="1" x14ac:dyDescent="0.25">
      <c r="C191" s="16"/>
      <c r="D191" s="32"/>
      <c r="E191" s="22"/>
      <c r="F191" s="18"/>
      <c r="G191" s="21"/>
    </row>
    <row r="192" spans="3:7" ht="12" hidden="1" customHeight="1" x14ac:dyDescent="0.25">
      <c r="C192" s="16"/>
      <c r="D192" s="27" t="s">
        <v>37</v>
      </c>
      <c r="E192" s="18"/>
      <c r="F192" s="28">
        <f>SUM(F190)</f>
        <v>17578723.539999999</v>
      </c>
      <c r="G192" s="29">
        <f>+G190</f>
        <v>0.28711932413411251</v>
      </c>
    </row>
    <row r="193" spans="3:7" ht="2.4500000000000002" hidden="1" customHeight="1" x14ac:dyDescent="0.25">
      <c r="C193" s="16"/>
      <c r="D193" s="32"/>
      <c r="E193" s="22"/>
      <c r="F193" s="18"/>
      <c r="G193" s="21"/>
    </row>
    <row r="194" spans="3:7" ht="13.5" customHeight="1" thickBot="1" x14ac:dyDescent="0.3">
      <c r="C194" s="16"/>
      <c r="D194" s="37" t="s">
        <v>13</v>
      </c>
      <c r="E194" s="22"/>
      <c r="F194" s="38">
        <f>+F185+F192</f>
        <v>61224452.910000004</v>
      </c>
      <c r="G194" s="39">
        <f>+G185+G192</f>
        <v>1</v>
      </c>
    </row>
    <row r="195" spans="3:7" ht="6" customHeight="1" thickTop="1" x14ac:dyDescent="0.25">
      <c r="C195" s="40"/>
      <c r="D195" s="41"/>
      <c r="E195" s="42"/>
      <c r="F195" s="42"/>
      <c r="G195" s="36"/>
    </row>
    <row r="196" spans="3:7" x14ac:dyDescent="0.25">
      <c r="C196" s="8"/>
      <c r="D196" s="9"/>
      <c r="E196" s="10"/>
      <c r="F196" s="10"/>
      <c r="G196" s="11"/>
    </row>
    <row r="197" spans="3:7" x14ac:dyDescent="0.25">
      <c r="C197" s="8"/>
      <c r="D197" s="9"/>
      <c r="E197" s="10"/>
      <c r="F197" s="10"/>
      <c r="G197" s="11"/>
    </row>
    <row r="198" spans="3:7" ht="16.5" x14ac:dyDescent="0.3">
      <c r="C198" s="59" t="s">
        <v>39</v>
      </c>
      <c r="D198" s="59"/>
      <c r="E198" s="59"/>
      <c r="F198" s="59"/>
      <c r="G198" s="59"/>
    </row>
    <row r="199" spans="3:7" ht="6" customHeight="1" x14ac:dyDescent="0.25"/>
    <row r="200" spans="3:7" ht="12" customHeight="1" x14ac:dyDescent="0.25">
      <c r="C200" s="60" t="s">
        <v>1</v>
      </c>
      <c r="D200" s="61"/>
      <c r="E200" s="13" t="s">
        <v>35</v>
      </c>
      <c r="F200" s="14" t="s">
        <v>2</v>
      </c>
      <c r="G200" s="15" t="s">
        <v>3</v>
      </c>
    </row>
    <row r="201" spans="3:7" ht="12" customHeight="1" x14ac:dyDescent="0.25">
      <c r="C201" s="16" t="s">
        <v>45</v>
      </c>
      <c r="D201" s="17"/>
      <c r="E201" s="18"/>
      <c r="F201" s="19"/>
      <c r="G201" s="45"/>
    </row>
    <row r="202" spans="3:7" ht="12" customHeight="1" x14ac:dyDescent="0.25">
      <c r="C202" s="16"/>
      <c r="D202" s="17" t="s">
        <v>4</v>
      </c>
      <c r="E202" s="20">
        <v>9556314.4399999995</v>
      </c>
      <c r="G202" s="35"/>
    </row>
    <row r="203" spans="3:7" ht="12" customHeight="1" x14ac:dyDescent="0.25">
      <c r="C203" s="16"/>
      <c r="D203" s="17" t="s">
        <v>5</v>
      </c>
      <c r="E203" s="6">
        <v>3598894.25</v>
      </c>
      <c r="G203" s="35"/>
    </row>
    <row r="204" spans="3:7" ht="12" customHeight="1" x14ac:dyDescent="0.25">
      <c r="C204" s="16"/>
      <c r="D204" s="17" t="s">
        <v>33</v>
      </c>
      <c r="E204" s="6">
        <v>349774.56</v>
      </c>
      <c r="F204" s="23"/>
      <c r="G204" s="35"/>
    </row>
    <row r="205" spans="3:7" ht="12" customHeight="1" x14ac:dyDescent="0.25">
      <c r="C205" s="16"/>
      <c r="D205" s="17" t="s">
        <v>6</v>
      </c>
      <c r="E205" s="6">
        <v>280662.15000000002</v>
      </c>
      <c r="F205" s="23"/>
      <c r="G205" s="35"/>
    </row>
    <row r="206" spans="3:7" ht="12" customHeight="1" x14ac:dyDescent="0.25">
      <c r="C206" s="16"/>
      <c r="D206" s="17" t="s">
        <v>7</v>
      </c>
      <c r="E206" s="6">
        <v>382763.55</v>
      </c>
      <c r="F206" s="23"/>
      <c r="G206" s="35"/>
    </row>
    <row r="207" spans="3:7" ht="12" hidden="1" customHeight="1" x14ac:dyDescent="0.25">
      <c r="C207" s="16"/>
      <c r="D207" s="17" t="s">
        <v>31</v>
      </c>
      <c r="E207" s="6">
        <v>0</v>
      </c>
      <c r="F207" s="23"/>
      <c r="G207" s="35"/>
    </row>
    <row r="208" spans="3:7" ht="12" customHeight="1" x14ac:dyDescent="0.25">
      <c r="C208" s="16"/>
      <c r="D208" s="17" t="s">
        <v>32</v>
      </c>
      <c r="E208" s="6">
        <v>59607.53</v>
      </c>
      <c r="F208" s="23"/>
      <c r="G208" s="35"/>
    </row>
    <row r="209" spans="3:7" ht="12" customHeight="1" x14ac:dyDescent="0.25">
      <c r="C209" s="16"/>
      <c r="D209" s="17" t="s">
        <v>41</v>
      </c>
      <c r="E209" s="6">
        <v>2180958.56</v>
      </c>
      <c r="F209" s="23"/>
      <c r="G209" s="35"/>
    </row>
    <row r="210" spans="3:7" ht="12" customHeight="1" x14ac:dyDescent="0.25">
      <c r="C210" s="16"/>
      <c r="D210" s="17" t="s">
        <v>36</v>
      </c>
      <c r="E210" s="6">
        <v>3920250</v>
      </c>
      <c r="F210" s="2"/>
      <c r="G210" s="56"/>
    </row>
    <row r="211" spans="3:7" ht="12" customHeight="1" x14ac:dyDescent="0.25">
      <c r="C211" s="16"/>
      <c r="D211" s="17" t="s">
        <v>47</v>
      </c>
      <c r="E211" s="6">
        <v>25624.52</v>
      </c>
      <c r="F211" s="2"/>
      <c r="G211" s="56"/>
    </row>
    <row r="212" spans="3:7" ht="12" customHeight="1" x14ac:dyDescent="0.25">
      <c r="C212" s="16"/>
      <c r="D212" s="17" t="s">
        <v>48</v>
      </c>
      <c r="E212" s="7">
        <v>342586.33</v>
      </c>
      <c r="F212" s="12">
        <f>SUM(E202:E212)</f>
        <v>20697435.889999997</v>
      </c>
      <c r="G212" s="35">
        <f>+F212/F230</f>
        <v>0.73659783779772903</v>
      </c>
    </row>
    <row r="213" spans="3:7" ht="2.4500000000000002" customHeight="1" x14ac:dyDescent="0.25">
      <c r="C213" s="16"/>
      <c r="D213" s="17"/>
      <c r="E213" s="18"/>
      <c r="F213" s="22"/>
      <c r="G213" s="21"/>
    </row>
    <row r="214" spans="3:7" ht="12" hidden="1" customHeight="1" x14ac:dyDescent="0.25">
      <c r="C214" s="16" t="s">
        <v>34</v>
      </c>
      <c r="D214" s="32"/>
      <c r="E214" s="22"/>
      <c r="F214" s="18"/>
      <c r="G214" s="21"/>
    </row>
    <row r="215" spans="3:7" ht="12" hidden="1" customHeight="1" x14ac:dyDescent="0.25">
      <c r="C215" s="16"/>
      <c r="D215" s="33" t="s">
        <v>38</v>
      </c>
      <c r="E215" s="34"/>
      <c r="F215" s="6">
        <v>0</v>
      </c>
      <c r="G215" s="35">
        <f>+F215/F230</f>
        <v>0</v>
      </c>
    </row>
    <row r="216" spans="3:7" ht="12" customHeight="1" x14ac:dyDescent="0.25">
      <c r="C216" s="16" t="s">
        <v>46</v>
      </c>
      <c r="D216" s="32"/>
      <c r="E216" s="22"/>
      <c r="F216" s="23"/>
      <c r="G216" s="35"/>
    </row>
    <row r="217" spans="3:7" ht="12" customHeight="1" x14ac:dyDescent="0.25">
      <c r="C217" s="16"/>
      <c r="D217" s="17" t="s">
        <v>43</v>
      </c>
      <c r="E217" s="53"/>
      <c r="F217" s="7">
        <v>920.13</v>
      </c>
      <c r="G217" s="26">
        <f>+F217/F230</f>
        <v>3.2746363950342663E-5</v>
      </c>
    </row>
    <row r="218" spans="3:7" ht="12" hidden="1" customHeight="1" x14ac:dyDescent="0.25">
      <c r="C218" s="16"/>
      <c r="D218" s="17" t="s">
        <v>8</v>
      </c>
      <c r="E218" s="6">
        <v>0</v>
      </c>
      <c r="F218" s="24"/>
      <c r="G218" s="46"/>
    </row>
    <row r="219" spans="3:7" ht="12" hidden="1" customHeight="1" x14ac:dyDescent="0.25">
      <c r="C219" s="16"/>
      <c r="D219" s="17" t="s">
        <v>9</v>
      </c>
      <c r="E219" s="6">
        <v>0</v>
      </c>
      <c r="F219" s="2"/>
      <c r="G219" s="47"/>
    </row>
    <row r="220" spans="3:7" ht="12" hidden="1" customHeight="1" x14ac:dyDescent="0.25">
      <c r="C220" s="16"/>
      <c r="D220" s="17" t="s">
        <v>42</v>
      </c>
      <c r="E220" s="7"/>
      <c r="F220" s="7">
        <f>SUM(E217:E220)</f>
        <v>0</v>
      </c>
    </row>
    <row r="221" spans="3:7" ht="12" customHeight="1" x14ac:dyDescent="0.25">
      <c r="C221" s="16"/>
      <c r="D221" s="27" t="s">
        <v>37</v>
      </c>
      <c r="E221" s="18"/>
      <c r="F221" s="28">
        <f>SUM(F202:F220)</f>
        <v>20698356.019999996</v>
      </c>
      <c r="G221" s="29">
        <f>+F221/F230</f>
        <v>0.73663058416167926</v>
      </c>
    </row>
    <row r="222" spans="3:7" ht="6" customHeight="1" x14ac:dyDescent="0.25">
      <c r="C222" s="16"/>
      <c r="D222" s="27"/>
      <c r="E222" s="18"/>
      <c r="F222" s="30"/>
      <c r="G222" s="31"/>
    </row>
    <row r="223" spans="3:7" ht="6" customHeight="1" x14ac:dyDescent="0.25">
      <c r="C223" s="16"/>
      <c r="D223" s="27"/>
      <c r="E223" s="18"/>
      <c r="F223" s="30"/>
      <c r="G223" s="31"/>
    </row>
    <row r="224" spans="3:7" ht="12" customHeight="1" x14ac:dyDescent="0.25">
      <c r="C224" s="16" t="s">
        <v>10</v>
      </c>
      <c r="D224" s="17"/>
      <c r="E224" s="18"/>
      <c r="F224" s="22"/>
      <c r="G224" s="21"/>
    </row>
    <row r="225" spans="3:7" ht="12" customHeight="1" x14ac:dyDescent="0.25">
      <c r="C225" s="16"/>
      <c r="D225" s="17" t="s">
        <v>11</v>
      </c>
      <c r="E225" s="12">
        <v>1838334</v>
      </c>
      <c r="F225" s="22"/>
      <c r="G225" s="21"/>
    </row>
    <row r="226" spans="3:7" ht="12" customHeight="1" x14ac:dyDescent="0.25">
      <c r="C226" s="16"/>
      <c r="D226" s="17" t="s">
        <v>12</v>
      </c>
      <c r="E226" s="7">
        <v>5562002.1399999997</v>
      </c>
      <c r="F226" s="25">
        <f>SUM(E225:E226)</f>
        <v>7400336.1399999997</v>
      </c>
      <c r="G226" s="36">
        <f>+F226/F230</f>
        <v>0.26336941583832069</v>
      </c>
    </row>
    <row r="227" spans="3:7" ht="2.25" hidden="1" customHeight="1" x14ac:dyDescent="0.25">
      <c r="C227" s="16"/>
      <c r="D227" s="32"/>
      <c r="E227" s="22"/>
      <c r="F227" s="18"/>
      <c r="G227" s="21"/>
    </row>
    <row r="228" spans="3:7" ht="12" hidden="1" customHeight="1" x14ac:dyDescent="0.25">
      <c r="C228" s="16"/>
      <c r="D228" s="27" t="s">
        <v>37</v>
      </c>
      <c r="E228" s="18"/>
      <c r="F228" s="28">
        <f>SUM(F226)</f>
        <v>7400336.1399999997</v>
      </c>
      <c r="G228" s="29">
        <f>+G226</f>
        <v>0.26336941583832069</v>
      </c>
    </row>
    <row r="229" spans="3:7" ht="2.4500000000000002" hidden="1" customHeight="1" x14ac:dyDescent="0.25">
      <c r="C229" s="16"/>
      <c r="D229" s="32"/>
      <c r="E229" s="22"/>
      <c r="F229" s="18"/>
      <c r="G229" s="21"/>
    </row>
    <row r="230" spans="3:7" ht="13.5" customHeight="1" thickBot="1" x14ac:dyDescent="0.3">
      <c r="C230" s="16"/>
      <c r="D230" s="37" t="s">
        <v>13</v>
      </c>
      <c r="E230" s="22"/>
      <c r="F230" s="38">
        <f>+F221+F228</f>
        <v>28098692.159999996</v>
      </c>
      <c r="G230" s="39">
        <f>+G221+G228</f>
        <v>1</v>
      </c>
    </row>
    <row r="231" spans="3:7" ht="6" customHeight="1" thickTop="1" x14ac:dyDescent="0.25">
      <c r="C231" s="40"/>
      <c r="D231" s="41"/>
      <c r="E231" s="42"/>
      <c r="F231" s="42"/>
      <c r="G231" s="36"/>
    </row>
    <row r="232" spans="3:7" x14ac:dyDescent="0.25">
      <c r="F232" s="2"/>
    </row>
    <row r="233" spans="3:7" x14ac:dyDescent="0.25">
      <c r="D233" s="2" t="s">
        <v>44</v>
      </c>
    </row>
    <row r="234" spans="3:7" ht="16.5" x14ac:dyDescent="0.3">
      <c r="C234" s="59" t="s">
        <v>18</v>
      </c>
      <c r="D234" s="59"/>
      <c r="E234" s="59"/>
      <c r="F234" s="59"/>
      <c r="G234" s="59"/>
    </row>
    <row r="235" spans="3:7" ht="6" customHeight="1" x14ac:dyDescent="0.25"/>
    <row r="236" spans="3:7" ht="12" customHeight="1" x14ac:dyDescent="0.25">
      <c r="C236" s="60" t="s">
        <v>1</v>
      </c>
      <c r="D236" s="61"/>
      <c r="E236" s="13" t="s">
        <v>35</v>
      </c>
      <c r="F236" s="14" t="s">
        <v>2</v>
      </c>
      <c r="G236" s="15" t="s">
        <v>3</v>
      </c>
    </row>
    <row r="237" spans="3:7" ht="12" customHeight="1" x14ac:dyDescent="0.25">
      <c r="C237" s="16" t="s">
        <v>45</v>
      </c>
      <c r="D237" s="17"/>
      <c r="E237" s="18"/>
      <c r="F237" s="19"/>
      <c r="G237" s="45"/>
    </row>
    <row r="238" spans="3:7" ht="12" customHeight="1" x14ac:dyDescent="0.25">
      <c r="C238" s="16"/>
      <c r="D238" s="17" t="s">
        <v>4</v>
      </c>
      <c r="E238" s="20">
        <v>8650044.7400000002</v>
      </c>
      <c r="G238" s="35"/>
    </row>
    <row r="239" spans="3:7" ht="12" customHeight="1" x14ac:dyDescent="0.25">
      <c r="C239" s="16"/>
      <c r="D239" s="17" t="s">
        <v>5</v>
      </c>
      <c r="E239" s="6">
        <v>3120915.46</v>
      </c>
      <c r="G239" s="35"/>
    </row>
    <row r="240" spans="3:7" ht="12" customHeight="1" x14ac:dyDescent="0.25">
      <c r="C240" s="16"/>
      <c r="D240" s="17" t="s">
        <v>33</v>
      </c>
      <c r="E240" s="6">
        <v>378111.94</v>
      </c>
      <c r="F240" s="23"/>
      <c r="G240" s="35"/>
    </row>
    <row r="241" spans="3:7" ht="12" customHeight="1" x14ac:dyDescent="0.25">
      <c r="C241" s="16"/>
      <c r="D241" s="17" t="s">
        <v>6</v>
      </c>
      <c r="E241" s="6">
        <v>175296.53</v>
      </c>
      <c r="F241" s="23"/>
      <c r="G241" s="35"/>
    </row>
    <row r="242" spans="3:7" ht="12" customHeight="1" x14ac:dyDescent="0.25">
      <c r="C242" s="16"/>
      <c r="D242" s="17" t="s">
        <v>7</v>
      </c>
      <c r="E242" s="6">
        <v>233405.22</v>
      </c>
      <c r="F242" s="23"/>
      <c r="G242" s="35"/>
    </row>
    <row r="243" spans="3:7" ht="12" hidden="1" customHeight="1" x14ac:dyDescent="0.25">
      <c r="C243" s="16"/>
      <c r="D243" s="17" t="s">
        <v>31</v>
      </c>
      <c r="E243" s="6">
        <v>0</v>
      </c>
      <c r="F243" s="23"/>
      <c r="G243" s="35"/>
    </row>
    <row r="244" spans="3:7" ht="12" customHeight="1" x14ac:dyDescent="0.25">
      <c r="C244" s="16"/>
      <c r="D244" s="17" t="s">
        <v>32</v>
      </c>
      <c r="E244" s="6">
        <v>58903.61</v>
      </c>
      <c r="G244" s="5"/>
    </row>
    <row r="245" spans="3:7" ht="12" customHeight="1" x14ac:dyDescent="0.25">
      <c r="C245" s="16"/>
      <c r="D245" s="17" t="s">
        <v>41</v>
      </c>
      <c r="E245" s="6">
        <v>1998799.43</v>
      </c>
      <c r="F245" s="23"/>
      <c r="G245" s="35"/>
    </row>
    <row r="246" spans="3:7" ht="12" customHeight="1" x14ac:dyDescent="0.25">
      <c r="C246" s="16"/>
      <c r="D246" s="17" t="s">
        <v>36</v>
      </c>
      <c r="E246" s="6">
        <v>30722</v>
      </c>
      <c r="F246" s="2"/>
      <c r="G246" s="56"/>
    </row>
    <row r="247" spans="3:7" ht="12" customHeight="1" x14ac:dyDescent="0.25">
      <c r="C247" s="16"/>
      <c r="D247" s="17" t="s">
        <v>47</v>
      </c>
      <c r="E247" s="6">
        <v>25321.919999999998</v>
      </c>
      <c r="F247" s="2"/>
      <c r="G247" s="56"/>
    </row>
    <row r="248" spans="3:7" ht="12" customHeight="1" x14ac:dyDescent="0.25">
      <c r="C248" s="16"/>
      <c r="D248" s="17" t="s">
        <v>48</v>
      </c>
      <c r="E248" s="7">
        <v>338540.67</v>
      </c>
      <c r="F248" s="12">
        <f>SUM(E238:E248)</f>
        <v>15010061.519999998</v>
      </c>
      <c r="G248" s="35">
        <f>+F248/F266+0.00001</f>
        <v>0.67263303696084908</v>
      </c>
    </row>
    <row r="249" spans="3:7" ht="2.4500000000000002" customHeight="1" x14ac:dyDescent="0.25">
      <c r="C249" s="16"/>
      <c r="D249" s="17"/>
      <c r="E249" s="18"/>
      <c r="F249" s="22"/>
      <c r="G249" s="21"/>
    </row>
    <row r="250" spans="3:7" ht="12" hidden="1" customHeight="1" x14ac:dyDescent="0.25">
      <c r="C250" s="16" t="s">
        <v>34</v>
      </c>
      <c r="D250" s="32"/>
      <c r="E250" s="22"/>
      <c r="F250" s="18"/>
      <c r="G250" s="21"/>
    </row>
    <row r="251" spans="3:7" ht="12" hidden="1" customHeight="1" x14ac:dyDescent="0.25">
      <c r="C251" s="16"/>
      <c r="D251" s="33" t="s">
        <v>38</v>
      </c>
      <c r="E251" s="34"/>
      <c r="F251" s="6">
        <v>0</v>
      </c>
      <c r="G251" s="35">
        <f>+F251/F266</f>
        <v>0</v>
      </c>
    </row>
    <row r="252" spans="3:7" ht="12" customHeight="1" x14ac:dyDescent="0.25">
      <c r="C252" s="16" t="s">
        <v>46</v>
      </c>
      <c r="D252" s="32"/>
      <c r="E252" s="22"/>
      <c r="F252" s="23"/>
      <c r="G252" s="35"/>
    </row>
    <row r="253" spans="3:7" ht="12" customHeight="1" x14ac:dyDescent="0.25">
      <c r="C253" s="16"/>
      <c r="D253" s="17" t="s">
        <v>43</v>
      </c>
      <c r="E253" s="12">
        <v>3693.96</v>
      </c>
      <c r="F253" s="6"/>
      <c r="G253" s="5"/>
    </row>
    <row r="254" spans="3:7" ht="12" hidden="1" customHeight="1" x14ac:dyDescent="0.25">
      <c r="C254" s="16"/>
      <c r="D254" s="17" t="s">
        <v>8</v>
      </c>
      <c r="E254" s="22">
        <v>0</v>
      </c>
      <c r="F254" s="24"/>
      <c r="G254" s="46"/>
    </row>
    <row r="255" spans="3:7" ht="12" customHeight="1" x14ac:dyDescent="0.25">
      <c r="C255" s="16"/>
      <c r="D255" s="17" t="s">
        <v>9</v>
      </c>
      <c r="E255" s="25">
        <v>23153.74</v>
      </c>
      <c r="F255" s="25">
        <f>SUM(E253:E256)</f>
        <v>26847.7</v>
      </c>
      <c r="G255" s="26">
        <f>+F255/F266</f>
        <v>1.2030851096347668E-3</v>
      </c>
    </row>
    <row r="256" spans="3:7" ht="12" hidden="1" customHeight="1" x14ac:dyDescent="0.25">
      <c r="C256" s="16"/>
      <c r="D256" s="17" t="s">
        <v>42</v>
      </c>
      <c r="E256" s="25">
        <v>0</v>
      </c>
    </row>
    <row r="257" spans="3:7" ht="12" customHeight="1" x14ac:dyDescent="0.25">
      <c r="C257" s="16"/>
      <c r="D257" s="27" t="s">
        <v>37</v>
      </c>
      <c r="E257" s="18"/>
      <c r="F257" s="28">
        <f>SUM(F238:F255)</f>
        <v>15036909.219999997</v>
      </c>
      <c r="G257" s="29">
        <f>+F257/F266</f>
        <v>0.67382612207048387</v>
      </c>
    </row>
    <row r="258" spans="3:7" ht="6" customHeight="1" x14ac:dyDescent="0.25">
      <c r="C258" s="16"/>
      <c r="D258" s="27"/>
      <c r="E258" s="18"/>
      <c r="F258" s="30"/>
      <c r="G258" s="31"/>
    </row>
    <row r="259" spans="3:7" ht="6" customHeight="1" x14ac:dyDescent="0.25">
      <c r="C259" s="16"/>
      <c r="D259" s="27"/>
      <c r="E259" s="18"/>
      <c r="F259" s="30"/>
      <c r="G259" s="31"/>
    </row>
    <row r="260" spans="3:7" ht="12" customHeight="1" x14ac:dyDescent="0.25">
      <c r="C260" s="16" t="s">
        <v>10</v>
      </c>
      <c r="D260" s="17"/>
      <c r="E260" s="18"/>
      <c r="F260" s="22"/>
      <c r="G260" s="21"/>
    </row>
    <row r="261" spans="3:7" ht="12" customHeight="1" x14ac:dyDescent="0.25">
      <c r="C261" s="16"/>
      <c r="D261" s="17" t="s">
        <v>11</v>
      </c>
      <c r="E261" s="12">
        <v>3765679.99</v>
      </c>
      <c r="F261" s="22"/>
      <c r="G261" s="21"/>
    </row>
    <row r="262" spans="3:7" ht="12" customHeight="1" x14ac:dyDescent="0.25">
      <c r="C262" s="16"/>
      <c r="D262" s="17" t="s">
        <v>12</v>
      </c>
      <c r="E262" s="7">
        <v>3513122.11</v>
      </c>
      <c r="F262" s="25">
        <f>SUM(E261:E262)</f>
        <v>7278802.0999999996</v>
      </c>
      <c r="G262" s="36">
        <f>+F262/F266</f>
        <v>0.32617387792951613</v>
      </c>
    </row>
    <row r="263" spans="3:7" ht="2.25" hidden="1" customHeight="1" x14ac:dyDescent="0.25">
      <c r="C263" s="16"/>
      <c r="D263" s="32"/>
      <c r="E263" s="22"/>
      <c r="F263" s="18"/>
      <c r="G263" s="21"/>
    </row>
    <row r="264" spans="3:7" ht="12" hidden="1" customHeight="1" x14ac:dyDescent="0.25">
      <c r="C264" s="16"/>
      <c r="D264" s="27" t="s">
        <v>37</v>
      </c>
      <c r="E264" s="18"/>
      <c r="F264" s="28">
        <f>SUM(F262)</f>
        <v>7278802.0999999996</v>
      </c>
      <c r="G264" s="29">
        <f>+G262</f>
        <v>0.32617387792951613</v>
      </c>
    </row>
    <row r="265" spans="3:7" ht="2.4500000000000002" hidden="1" customHeight="1" x14ac:dyDescent="0.25">
      <c r="C265" s="16"/>
      <c r="D265" s="32"/>
      <c r="E265" s="22"/>
      <c r="F265" s="18"/>
      <c r="G265" s="21"/>
    </row>
    <row r="266" spans="3:7" ht="13.5" customHeight="1" thickBot="1" x14ac:dyDescent="0.3">
      <c r="C266" s="16"/>
      <c r="D266" s="37" t="s">
        <v>13</v>
      </c>
      <c r="E266" s="22"/>
      <c r="F266" s="38">
        <f>+F257+F264</f>
        <v>22315711.319999997</v>
      </c>
      <c r="G266" s="39">
        <f>+G257+G264</f>
        <v>1</v>
      </c>
    </row>
    <row r="267" spans="3:7" ht="6" customHeight="1" thickTop="1" x14ac:dyDescent="0.25">
      <c r="C267" s="40"/>
      <c r="D267" s="41"/>
      <c r="E267" s="42"/>
      <c r="F267" s="42"/>
      <c r="G267" s="36"/>
    </row>
    <row r="268" spans="3:7" x14ac:dyDescent="0.25">
      <c r="C268" s="8"/>
      <c r="D268" s="9"/>
      <c r="E268" s="10"/>
      <c r="F268" s="10"/>
      <c r="G268" s="11"/>
    </row>
    <row r="269" spans="3:7" x14ac:dyDescent="0.25">
      <c r="C269" s="8"/>
      <c r="D269" s="9"/>
      <c r="E269" s="10"/>
      <c r="F269" s="10"/>
      <c r="G269" s="11"/>
    </row>
    <row r="270" spans="3:7" ht="16.5" x14ac:dyDescent="0.3">
      <c r="C270" s="59" t="s">
        <v>19</v>
      </c>
      <c r="D270" s="59"/>
      <c r="E270" s="59"/>
      <c r="F270" s="59"/>
      <c r="G270" s="59"/>
    </row>
    <row r="271" spans="3:7" ht="6" customHeight="1" x14ac:dyDescent="0.25"/>
    <row r="272" spans="3:7" ht="12" customHeight="1" x14ac:dyDescent="0.25">
      <c r="C272" s="60" t="s">
        <v>1</v>
      </c>
      <c r="D272" s="61"/>
      <c r="E272" s="13" t="s">
        <v>35</v>
      </c>
      <c r="F272" s="14" t="s">
        <v>2</v>
      </c>
      <c r="G272" s="15" t="s">
        <v>3</v>
      </c>
    </row>
    <row r="273" spans="3:7" ht="12" customHeight="1" x14ac:dyDescent="0.25">
      <c r="C273" s="16" t="s">
        <v>45</v>
      </c>
      <c r="D273" s="17"/>
      <c r="E273" s="18"/>
      <c r="F273" s="19"/>
      <c r="G273" s="45"/>
    </row>
    <row r="274" spans="3:7" ht="12" customHeight="1" x14ac:dyDescent="0.25">
      <c r="C274" s="16"/>
      <c r="D274" s="17" t="s">
        <v>4</v>
      </c>
      <c r="E274" s="20">
        <v>9036441.2300000004</v>
      </c>
      <c r="G274" s="35"/>
    </row>
    <row r="275" spans="3:7" ht="12" customHeight="1" x14ac:dyDescent="0.25">
      <c r="C275" s="16"/>
      <c r="D275" s="17" t="s">
        <v>5</v>
      </c>
      <c r="E275" s="6">
        <v>3533909.45</v>
      </c>
      <c r="G275" s="35"/>
    </row>
    <row r="276" spans="3:7" ht="12" customHeight="1" x14ac:dyDescent="0.25">
      <c r="C276" s="16"/>
      <c r="D276" s="17" t="s">
        <v>33</v>
      </c>
      <c r="E276" s="6">
        <v>375075.79</v>
      </c>
      <c r="F276" s="23"/>
      <c r="G276" s="35"/>
    </row>
    <row r="277" spans="3:7" ht="12" customHeight="1" x14ac:dyDescent="0.25">
      <c r="C277" s="16"/>
      <c r="D277" s="17" t="s">
        <v>6</v>
      </c>
      <c r="E277" s="6">
        <v>347755.93</v>
      </c>
      <c r="F277" s="23"/>
      <c r="G277" s="35"/>
    </row>
    <row r="278" spans="3:7" ht="12" customHeight="1" x14ac:dyDescent="0.25">
      <c r="C278" s="16"/>
      <c r="D278" s="17" t="s">
        <v>7</v>
      </c>
      <c r="E278" s="6">
        <v>466497.62</v>
      </c>
      <c r="F278" s="23"/>
      <c r="G278" s="35"/>
    </row>
    <row r="279" spans="3:7" ht="12" hidden="1" customHeight="1" x14ac:dyDescent="0.25">
      <c r="C279" s="16"/>
      <c r="D279" s="17" t="s">
        <v>31</v>
      </c>
      <c r="E279" s="6">
        <v>0</v>
      </c>
      <c r="F279" s="23"/>
      <c r="G279" s="35"/>
    </row>
    <row r="280" spans="3:7" ht="12" customHeight="1" x14ac:dyDescent="0.25">
      <c r="C280" s="16"/>
      <c r="D280" s="17" t="s">
        <v>32</v>
      </c>
      <c r="E280" s="6">
        <v>70928.929999999993</v>
      </c>
      <c r="F280" s="23"/>
      <c r="G280" s="35"/>
    </row>
    <row r="281" spans="3:7" ht="12" customHeight="1" x14ac:dyDescent="0.25">
      <c r="C281" s="16"/>
      <c r="D281" s="17" t="s">
        <v>41</v>
      </c>
      <c r="E281" s="6">
        <v>2458773.5699999998</v>
      </c>
      <c r="F281" s="23"/>
      <c r="G281" s="35"/>
    </row>
    <row r="282" spans="3:7" ht="12" customHeight="1" x14ac:dyDescent="0.25">
      <c r="C282" s="16"/>
      <c r="D282" s="17" t="s">
        <v>36</v>
      </c>
      <c r="E282" s="6">
        <v>76702</v>
      </c>
      <c r="F282" s="2"/>
      <c r="G282" s="56"/>
    </row>
    <row r="283" spans="3:7" ht="12" customHeight="1" x14ac:dyDescent="0.25">
      <c r="C283" s="16"/>
      <c r="D283" s="17" t="s">
        <v>47</v>
      </c>
      <c r="E283" s="6">
        <v>30491.48</v>
      </c>
      <c r="F283" s="2"/>
      <c r="G283" s="56"/>
    </row>
    <row r="284" spans="3:7" ht="12" customHeight="1" x14ac:dyDescent="0.25">
      <c r="C284" s="16"/>
      <c r="D284" s="17" t="s">
        <v>48</v>
      </c>
      <c r="E284" s="7">
        <v>407654.58</v>
      </c>
      <c r="F284" s="12">
        <f>SUM(E274:E284)</f>
        <v>16804230.579999998</v>
      </c>
      <c r="G284" s="35">
        <f>+F284/F302</f>
        <v>0.60777832680984745</v>
      </c>
    </row>
    <row r="285" spans="3:7" ht="2.4500000000000002" customHeight="1" x14ac:dyDescent="0.25">
      <c r="C285" s="16"/>
      <c r="D285" s="17"/>
      <c r="E285" s="18"/>
      <c r="F285" s="22"/>
      <c r="G285" s="21"/>
    </row>
    <row r="286" spans="3:7" ht="12" hidden="1" customHeight="1" x14ac:dyDescent="0.25">
      <c r="C286" s="16" t="s">
        <v>34</v>
      </c>
      <c r="D286" s="32"/>
      <c r="E286" s="22"/>
      <c r="F286" s="18"/>
      <c r="G286" s="21"/>
    </row>
    <row r="287" spans="3:7" ht="12" hidden="1" customHeight="1" x14ac:dyDescent="0.25">
      <c r="C287" s="16"/>
      <c r="D287" s="33" t="s">
        <v>38</v>
      </c>
      <c r="E287" s="34"/>
      <c r="F287" s="6">
        <v>0</v>
      </c>
      <c r="G287" s="35">
        <f>+F287/F302</f>
        <v>0</v>
      </c>
    </row>
    <row r="288" spans="3:7" ht="12" customHeight="1" x14ac:dyDescent="0.25">
      <c r="C288" s="16" t="s">
        <v>46</v>
      </c>
      <c r="D288" s="32"/>
      <c r="E288" s="22"/>
      <c r="F288" s="23"/>
      <c r="G288" s="35"/>
    </row>
    <row r="289" spans="3:7" ht="12" customHeight="1" x14ac:dyDescent="0.25">
      <c r="C289" s="16"/>
      <c r="D289" s="17" t="s">
        <v>43</v>
      </c>
      <c r="E289" s="12">
        <v>331.22</v>
      </c>
      <c r="F289" s="6"/>
      <c r="G289" s="5"/>
    </row>
    <row r="290" spans="3:7" ht="12" customHeight="1" x14ac:dyDescent="0.25">
      <c r="C290" s="16"/>
      <c r="D290" s="17" t="s">
        <v>8</v>
      </c>
      <c r="E290" s="22">
        <v>220717.22</v>
      </c>
      <c r="F290" s="24"/>
      <c r="G290" s="46"/>
    </row>
    <row r="291" spans="3:7" ht="12" customHeight="1" x14ac:dyDescent="0.25">
      <c r="C291" s="16"/>
      <c r="D291" s="17" t="s">
        <v>9</v>
      </c>
      <c r="E291" s="25">
        <v>27650.87</v>
      </c>
      <c r="F291" s="25">
        <f>SUM(E289:E292)</f>
        <v>248699.31</v>
      </c>
      <c r="G291" s="26">
        <f>+F291/F302+0.00001</f>
        <v>9.0049997883547006E-3</v>
      </c>
    </row>
    <row r="292" spans="3:7" ht="12" hidden="1" customHeight="1" x14ac:dyDescent="0.25">
      <c r="C292" s="16"/>
      <c r="D292" s="17" t="s">
        <v>42</v>
      </c>
      <c r="E292" s="25">
        <v>0</v>
      </c>
    </row>
    <row r="293" spans="3:7" ht="12" customHeight="1" x14ac:dyDescent="0.25">
      <c r="C293" s="16"/>
      <c r="D293" s="27" t="s">
        <v>37</v>
      </c>
      <c r="E293" s="18"/>
      <c r="F293" s="28">
        <f>SUM(F274:F291)</f>
        <v>17052929.889999997</v>
      </c>
      <c r="G293" s="29">
        <f>+F293/F302</f>
        <v>0.61677332659820217</v>
      </c>
    </row>
    <row r="294" spans="3:7" ht="6" customHeight="1" x14ac:dyDescent="0.25">
      <c r="C294" s="16"/>
      <c r="D294" s="27"/>
      <c r="E294" s="18"/>
      <c r="F294" s="30"/>
      <c r="G294" s="31"/>
    </row>
    <row r="295" spans="3:7" ht="6" customHeight="1" x14ac:dyDescent="0.25">
      <c r="C295" s="16"/>
      <c r="D295" s="27"/>
      <c r="E295" s="18"/>
      <c r="F295" s="30"/>
      <c r="G295" s="31"/>
    </row>
    <row r="296" spans="3:7" ht="12" customHeight="1" x14ac:dyDescent="0.25">
      <c r="C296" s="16" t="s">
        <v>10</v>
      </c>
      <c r="D296" s="17"/>
      <c r="E296" s="18"/>
      <c r="F296" s="22"/>
      <c r="G296" s="21"/>
    </row>
    <row r="297" spans="3:7" ht="12" customHeight="1" x14ac:dyDescent="0.25">
      <c r="C297" s="16"/>
      <c r="D297" s="17" t="s">
        <v>11</v>
      </c>
      <c r="E297" s="12">
        <v>4185658.02</v>
      </c>
      <c r="F297" s="22"/>
      <c r="G297" s="21"/>
    </row>
    <row r="298" spans="3:7" ht="12" customHeight="1" x14ac:dyDescent="0.25">
      <c r="C298" s="16"/>
      <c r="D298" s="17" t="s">
        <v>12</v>
      </c>
      <c r="E298" s="7">
        <v>6410029.75</v>
      </c>
      <c r="F298" s="25">
        <f>SUM(E297:E298)</f>
        <v>10595687.77</v>
      </c>
      <c r="G298" s="36">
        <f>+F298/F302</f>
        <v>0.38322667340179789</v>
      </c>
    </row>
    <row r="299" spans="3:7" ht="2.25" hidden="1" customHeight="1" x14ac:dyDescent="0.25">
      <c r="C299" s="16"/>
      <c r="D299" s="32"/>
      <c r="E299" s="22"/>
      <c r="F299" s="18"/>
      <c r="G299" s="21"/>
    </row>
    <row r="300" spans="3:7" ht="12" hidden="1" customHeight="1" x14ac:dyDescent="0.25">
      <c r="C300" s="16"/>
      <c r="D300" s="27" t="s">
        <v>37</v>
      </c>
      <c r="E300" s="18"/>
      <c r="F300" s="28">
        <f>SUM(F298)</f>
        <v>10595687.77</v>
      </c>
      <c r="G300" s="29">
        <f>+G298</f>
        <v>0.38322667340179789</v>
      </c>
    </row>
    <row r="301" spans="3:7" ht="2.4500000000000002" hidden="1" customHeight="1" x14ac:dyDescent="0.25">
      <c r="C301" s="16"/>
      <c r="D301" s="32"/>
      <c r="E301" s="22"/>
      <c r="F301" s="18"/>
      <c r="G301" s="21"/>
    </row>
    <row r="302" spans="3:7" ht="13.5" customHeight="1" thickBot="1" x14ac:dyDescent="0.3">
      <c r="C302" s="16"/>
      <c r="D302" s="37" t="s">
        <v>13</v>
      </c>
      <c r="E302" s="22"/>
      <c r="F302" s="38">
        <f>+F293+F300</f>
        <v>27648617.659999996</v>
      </c>
      <c r="G302" s="39">
        <f>+G293+G300</f>
        <v>1</v>
      </c>
    </row>
    <row r="303" spans="3:7" ht="6" customHeight="1" thickTop="1" x14ac:dyDescent="0.25">
      <c r="C303" s="40"/>
      <c r="D303" s="41"/>
      <c r="E303" s="42"/>
      <c r="F303" s="42"/>
      <c r="G303" s="36"/>
    </row>
    <row r="304" spans="3:7" ht="14.25" customHeight="1" x14ac:dyDescent="0.25">
      <c r="C304" s="48"/>
      <c r="D304" s="32"/>
      <c r="E304" s="44"/>
      <c r="F304" s="44"/>
      <c r="G304" s="49"/>
    </row>
    <row r="305" spans="3:7" x14ac:dyDescent="0.25">
      <c r="D305" s="2" t="s">
        <v>44</v>
      </c>
    </row>
    <row r="306" spans="3:7" ht="16.5" x14ac:dyDescent="0.3">
      <c r="C306" s="59" t="s">
        <v>20</v>
      </c>
      <c r="D306" s="59"/>
      <c r="E306" s="59"/>
      <c r="F306" s="59"/>
      <c r="G306" s="59"/>
    </row>
    <row r="307" spans="3:7" ht="6" customHeight="1" x14ac:dyDescent="0.25"/>
    <row r="308" spans="3:7" ht="12" customHeight="1" x14ac:dyDescent="0.25">
      <c r="C308" s="60" t="s">
        <v>1</v>
      </c>
      <c r="D308" s="61"/>
      <c r="E308" s="13" t="s">
        <v>35</v>
      </c>
      <c r="F308" s="14" t="s">
        <v>2</v>
      </c>
      <c r="G308" s="15" t="s">
        <v>3</v>
      </c>
    </row>
    <row r="309" spans="3:7" ht="12" customHeight="1" x14ac:dyDescent="0.25">
      <c r="C309" s="16" t="s">
        <v>45</v>
      </c>
      <c r="D309" s="17"/>
      <c r="E309" s="18"/>
      <c r="F309" s="19"/>
      <c r="G309" s="45"/>
    </row>
    <row r="310" spans="3:7" ht="12" customHeight="1" x14ac:dyDescent="0.25">
      <c r="C310" s="16"/>
      <c r="D310" s="17" t="s">
        <v>4</v>
      </c>
      <c r="E310" s="20">
        <v>9927031.8000000007</v>
      </c>
      <c r="G310" s="35"/>
    </row>
    <row r="311" spans="3:7" ht="12" customHeight="1" x14ac:dyDescent="0.25">
      <c r="C311" s="16"/>
      <c r="D311" s="17" t="s">
        <v>5</v>
      </c>
      <c r="E311" s="6">
        <v>3700027.11</v>
      </c>
      <c r="G311" s="35"/>
    </row>
    <row r="312" spans="3:7" ht="12" customHeight="1" x14ac:dyDescent="0.25">
      <c r="C312" s="16"/>
      <c r="D312" s="17" t="s">
        <v>33</v>
      </c>
      <c r="E312" s="6">
        <v>338135.99</v>
      </c>
      <c r="F312" s="23"/>
      <c r="G312" s="35"/>
    </row>
    <row r="313" spans="3:7" ht="12" customHeight="1" x14ac:dyDescent="0.25">
      <c r="C313" s="16"/>
      <c r="D313" s="17" t="s">
        <v>6</v>
      </c>
      <c r="E313" s="6">
        <v>229746.96</v>
      </c>
      <c r="F313" s="23"/>
      <c r="G313" s="35"/>
    </row>
    <row r="314" spans="3:7" ht="12" customHeight="1" x14ac:dyDescent="0.25">
      <c r="C314" s="16"/>
      <c r="D314" s="17" t="s">
        <v>7</v>
      </c>
      <c r="E314" s="6">
        <v>304644.64</v>
      </c>
      <c r="F314" s="23"/>
      <c r="G314" s="35"/>
    </row>
    <row r="315" spans="3:7" ht="12" hidden="1" customHeight="1" x14ac:dyDescent="0.25">
      <c r="C315" s="16"/>
      <c r="D315" s="17" t="s">
        <v>31</v>
      </c>
      <c r="E315" s="6">
        <v>0</v>
      </c>
      <c r="F315" s="23"/>
      <c r="G315" s="35"/>
    </row>
    <row r="316" spans="3:7" ht="12" customHeight="1" x14ac:dyDescent="0.25">
      <c r="C316" s="16"/>
      <c r="D316" s="17" t="s">
        <v>32</v>
      </c>
      <c r="E316" s="6">
        <v>57256.94</v>
      </c>
      <c r="F316" s="23"/>
      <c r="G316" s="35"/>
    </row>
    <row r="317" spans="3:7" ht="12" customHeight="1" x14ac:dyDescent="0.25">
      <c r="C317" s="16"/>
      <c r="D317" s="17" t="s">
        <v>41</v>
      </c>
      <c r="E317" s="6">
        <v>1977325.21</v>
      </c>
      <c r="F317" s="23"/>
      <c r="G317" s="35"/>
    </row>
    <row r="318" spans="3:7" ht="12" customHeight="1" x14ac:dyDescent="0.25">
      <c r="C318" s="16"/>
      <c r="D318" s="17" t="s">
        <v>36</v>
      </c>
      <c r="E318" s="6">
        <v>4027224</v>
      </c>
      <c r="F318" s="2"/>
      <c r="G318" s="56"/>
    </row>
    <row r="319" spans="3:7" ht="12" customHeight="1" x14ac:dyDescent="0.25">
      <c r="C319" s="16"/>
      <c r="D319" s="17" t="s">
        <v>47</v>
      </c>
      <c r="E319" s="6">
        <v>24614.04</v>
      </c>
      <c r="F319" s="2"/>
      <c r="G319" s="56"/>
    </row>
    <row r="320" spans="3:7" ht="12" customHeight="1" x14ac:dyDescent="0.25">
      <c r="C320" s="16"/>
      <c r="D320" s="17" t="s">
        <v>48</v>
      </c>
      <c r="E320" s="7">
        <v>329076.61</v>
      </c>
      <c r="F320" s="12">
        <f>SUM(E310:E320)</f>
        <v>20915083.300000001</v>
      </c>
      <c r="G320" s="35">
        <f>+F320/F338</f>
        <v>0.70808410810206568</v>
      </c>
    </row>
    <row r="321" spans="3:7" ht="2.4500000000000002" customHeight="1" x14ac:dyDescent="0.25">
      <c r="C321" s="16"/>
      <c r="D321" s="17"/>
      <c r="E321" s="18"/>
      <c r="F321" s="22"/>
      <c r="G321" s="21"/>
    </row>
    <row r="322" spans="3:7" ht="12" hidden="1" customHeight="1" x14ac:dyDescent="0.25">
      <c r="C322" s="16" t="s">
        <v>34</v>
      </c>
      <c r="D322" s="32"/>
      <c r="E322" s="22"/>
      <c r="F322" s="18"/>
      <c r="G322" s="21"/>
    </row>
    <row r="323" spans="3:7" ht="12" hidden="1" customHeight="1" x14ac:dyDescent="0.25">
      <c r="C323" s="16"/>
      <c r="D323" s="33" t="s">
        <v>38</v>
      </c>
      <c r="E323" s="34"/>
      <c r="F323" s="6">
        <v>0</v>
      </c>
      <c r="G323" s="35">
        <f>+F323/F338</f>
        <v>0</v>
      </c>
    </row>
    <row r="324" spans="3:7" ht="12" customHeight="1" x14ac:dyDescent="0.25">
      <c r="C324" s="16" t="s">
        <v>46</v>
      </c>
      <c r="D324" s="32"/>
      <c r="E324" s="22"/>
      <c r="F324" s="23"/>
      <c r="G324" s="35"/>
    </row>
    <row r="325" spans="3:7" ht="12" customHeight="1" x14ac:dyDescent="0.25">
      <c r="C325" s="16"/>
      <c r="D325" s="17" t="s">
        <v>43</v>
      </c>
      <c r="E325" s="12">
        <v>2571.14</v>
      </c>
      <c r="F325" s="6"/>
      <c r="G325" s="5"/>
    </row>
    <row r="326" spans="3:7" ht="12" hidden="1" customHeight="1" x14ac:dyDescent="0.25">
      <c r="C326" s="16"/>
      <c r="D326" s="17" t="s">
        <v>8</v>
      </c>
      <c r="E326" s="22">
        <v>0</v>
      </c>
      <c r="F326" s="24"/>
      <c r="G326" s="46"/>
    </row>
    <row r="327" spans="3:7" ht="12" customHeight="1" x14ac:dyDescent="0.25">
      <c r="C327" s="16"/>
      <c r="D327" s="17" t="s">
        <v>9</v>
      </c>
      <c r="E327" s="25">
        <v>16626.2</v>
      </c>
      <c r="F327" s="25">
        <f>SUM(E325:E328)</f>
        <v>19197.34</v>
      </c>
      <c r="G327" s="26">
        <f>+F327/F338</f>
        <v>6.4992958320333875E-4</v>
      </c>
    </row>
    <row r="328" spans="3:7" ht="12" hidden="1" customHeight="1" x14ac:dyDescent="0.25">
      <c r="C328" s="16"/>
      <c r="D328" s="17" t="s">
        <v>42</v>
      </c>
      <c r="E328" s="25">
        <v>0</v>
      </c>
    </row>
    <row r="329" spans="3:7" ht="12" customHeight="1" x14ac:dyDescent="0.25">
      <c r="C329" s="16"/>
      <c r="D329" s="27" t="s">
        <v>37</v>
      </c>
      <c r="E329" s="18"/>
      <c r="F329" s="28">
        <f>SUM(F310:F327)</f>
        <v>20934280.640000001</v>
      </c>
      <c r="G329" s="29">
        <f>+F329/F338</f>
        <v>0.7087340376852691</v>
      </c>
    </row>
    <row r="330" spans="3:7" ht="6" customHeight="1" x14ac:dyDescent="0.25">
      <c r="C330" s="16"/>
      <c r="D330" s="27"/>
      <c r="E330" s="18"/>
      <c r="F330" s="30"/>
      <c r="G330" s="31"/>
    </row>
    <row r="331" spans="3:7" ht="6" customHeight="1" x14ac:dyDescent="0.25">
      <c r="C331" s="16"/>
      <c r="D331" s="27"/>
      <c r="E331" s="18"/>
      <c r="F331" s="30"/>
      <c r="G331" s="31"/>
    </row>
    <row r="332" spans="3:7" ht="12" customHeight="1" x14ac:dyDescent="0.25">
      <c r="C332" s="16" t="s">
        <v>10</v>
      </c>
      <c r="D332" s="17"/>
      <c r="E332" s="18"/>
      <c r="F332" s="22"/>
      <c r="G332" s="21"/>
    </row>
    <row r="333" spans="3:7" ht="12" customHeight="1" x14ac:dyDescent="0.25">
      <c r="C333" s="16"/>
      <c r="D333" s="17" t="s">
        <v>11</v>
      </c>
      <c r="E333" s="12">
        <v>3924861.16</v>
      </c>
      <c r="F333" s="22"/>
      <c r="G333" s="21"/>
    </row>
    <row r="334" spans="3:7" ht="12" customHeight="1" x14ac:dyDescent="0.25">
      <c r="C334" s="16"/>
      <c r="D334" s="17" t="s">
        <v>12</v>
      </c>
      <c r="E334" s="7">
        <v>4678427.34</v>
      </c>
      <c r="F334" s="25">
        <f>SUM(E333:E334)</f>
        <v>8603288.5</v>
      </c>
      <c r="G334" s="36">
        <f>+F334/F338</f>
        <v>0.29126596231473095</v>
      </c>
    </row>
    <row r="335" spans="3:7" ht="2.25" hidden="1" customHeight="1" x14ac:dyDescent="0.25">
      <c r="C335" s="16"/>
      <c r="D335" s="32"/>
      <c r="E335" s="22"/>
      <c r="F335" s="18"/>
      <c r="G335" s="21"/>
    </row>
    <row r="336" spans="3:7" ht="12" hidden="1" customHeight="1" x14ac:dyDescent="0.25">
      <c r="C336" s="16"/>
      <c r="D336" s="27" t="s">
        <v>37</v>
      </c>
      <c r="E336" s="18"/>
      <c r="F336" s="28">
        <f>SUM(F334)</f>
        <v>8603288.5</v>
      </c>
      <c r="G336" s="29">
        <f>+G334</f>
        <v>0.29126596231473095</v>
      </c>
    </row>
    <row r="337" spans="3:7" ht="2.4500000000000002" hidden="1" customHeight="1" x14ac:dyDescent="0.25">
      <c r="C337" s="16"/>
      <c r="D337" s="32"/>
      <c r="E337" s="22"/>
      <c r="F337" s="18"/>
      <c r="G337" s="21"/>
    </row>
    <row r="338" spans="3:7" ht="13.5" customHeight="1" thickBot="1" x14ac:dyDescent="0.3">
      <c r="C338" s="16"/>
      <c r="D338" s="37" t="s">
        <v>13</v>
      </c>
      <c r="E338" s="22"/>
      <c r="F338" s="38">
        <f>+F329+F336</f>
        <v>29537569.140000001</v>
      </c>
      <c r="G338" s="39">
        <f>+G329+G336</f>
        <v>1</v>
      </c>
    </row>
    <row r="339" spans="3:7" ht="6" customHeight="1" thickTop="1" x14ac:dyDescent="0.25">
      <c r="C339" s="40"/>
      <c r="D339" s="41"/>
      <c r="E339" s="42"/>
      <c r="F339" s="42"/>
      <c r="G339" s="36"/>
    </row>
    <row r="340" spans="3:7" x14ac:dyDescent="0.25">
      <c r="C340" s="8"/>
      <c r="D340" s="9"/>
      <c r="E340" s="10"/>
      <c r="F340" s="10"/>
      <c r="G340" s="11"/>
    </row>
    <row r="341" spans="3:7" x14ac:dyDescent="0.25">
      <c r="C341" s="8"/>
      <c r="D341" s="9"/>
      <c r="E341" s="10"/>
      <c r="F341" s="10"/>
      <c r="G341" s="11"/>
    </row>
    <row r="342" spans="3:7" ht="16.5" x14ac:dyDescent="0.3">
      <c r="C342" s="59" t="s">
        <v>21</v>
      </c>
      <c r="D342" s="59"/>
      <c r="E342" s="59"/>
      <c r="F342" s="59"/>
      <c r="G342" s="59"/>
    </row>
    <row r="343" spans="3:7" ht="6" customHeight="1" x14ac:dyDescent="0.25"/>
    <row r="344" spans="3:7" ht="12" customHeight="1" x14ac:dyDescent="0.25">
      <c r="C344" s="60" t="s">
        <v>1</v>
      </c>
      <c r="D344" s="61"/>
      <c r="E344" s="13" t="s">
        <v>35</v>
      </c>
      <c r="F344" s="14" t="s">
        <v>2</v>
      </c>
      <c r="G344" s="15" t="s">
        <v>3</v>
      </c>
    </row>
    <row r="345" spans="3:7" ht="12" customHeight="1" x14ac:dyDescent="0.25">
      <c r="C345" s="16" t="s">
        <v>45</v>
      </c>
      <c r="D345" s="17"/>
      <c r="E345" s="18"/>
      <c r="F345" s="19"/>
      <c r="G345" s="45"/>
    </row>
    <row r="346" spans="3:7" ht="12" customHeight="1" x14ac:dyDescent="0.25">
      <c r="C346" s="16"/>
      <c r="D346" s="17" t="s">
        <v>4</v>
      </c>
      <c r="E346" s="20">
        <v>13804737.039999999</v>
      </c>
      <c r="G346" s="35"/>
    </row>
    <row r="347" spans="3:7" ht="12" customHeight="1" x14ac:dyDescent="0.25">
      <c r="C347" s="16"/>
      <c r="D347" s="17" t="s">
        <v>5</v>
      </c>
      <c r="E347" s="6">
        <v>5268244.59</v>
      </c>
      <c r="G347" s="35"/>
    </row>
    <row r="348" spans="3:7" ht="12" customHeight="1" x14ac:dyDescent="0.25">
      <c r="C348" s="16"/>
      <c r="D348" s="17" t="s">
        <v>33</v>
      </c>
      <c r="E348" s="6">
        <v>274882.93</v>
      </c>
      <c r="F348" s="23"/>
      <c r="G348" s="35"/>
    </row>
    <row r="349" spans="3:7" ht="12" customHeight="1" x14ac:dyDescent="0.25">
      <c r="C349" s="16"/>
      <c r="D349" s="17" t="s">
        <v>6</v>
      </c>
      <c r="E349" s="6">
        <v>410352.01</v>
      </c>
      <c r="F349" s="23"/>
      <c r="G349" s="35"/>
    </row>
    <row r="350" spans="3:7" ht="12" customHeight="1" x14ac:dyDescent="0.25">
      <c r="C350" s="16"/>
      <c r="D350" s="17" t="s">
        <v>7</v>
      </c>
      <c r="E350" s="6">
        <v>550610.07999999996</v>
      </c>
      <c r="F350" s="23"/>
      <c r="G350" s="35"/>
    </row>
    <row r="351" spans="3:7" ht="12" hidden="1" customHeight="1" x14ac:dyDescent="0.25">
      <c r="C351" s="16"/>
      <c r="D351" s="17" t="s">
        <v>31</v>
      </c>
      <c r="E351" s="6">
        <v>0</v>
      </c>
      <c r="F351" s="23"/>
      <c r="G351" s="35"/>
    </row>
    <row r="352" spans="3:7" ht="12" customHeight="1" x14ac:dyDescent="0.25">
      <c r="C352" s="16"/>
      <c r="D352" s="17" t="s">
        <v>32</v>
      </c>
      <c r="E352" s="6">
        <v>73797.48</v>
      </c>
      <c r="F352" s="52"/>
      <c r="G352" s="5"/>
    </row>
    <row r="353" spans="3:7" ht="12" customHeight="1" x14ac:dyDescent="0.25">
      <c r="C353" s="16"/>
      <c r="D353" s="17" t="s">
        <v>41</v>
      </c>
      <c r="E353" s="6">
        <v>2661190.59</v>
      </c>
      <c r="F353" s="23"/>
      <c r="G353" s="35"/>
    </row>
    <row r="354" spans="3:7" ht="12" customHeight="1" x14ac:dyDescent="0.25">
      <c r="C354" s="16"/>
      <c r="D354" s="17" t="s">
        <v>36</v>
      </c>
      <c r="E354" s="6">
        <v>4388165</v>
      </c>
      <c r="F354" s="2"/>
      <c r="G354" s="56"/>
    </row>
    <row r="355" spans="3:7" ht="12" customHeight="1" x14ac:dyDescent="0.25">
      <c r="C355" s="16"/>
      <c r="D355" s="17" t="s">
        <v>47</v>
      </c>
      <c r="E355" s="6">
        <v>31724.6</v>
      </c>
      <c r="F355" s="2"/>
      <c r="G355" s="56"/>
    </row>
    <row r="356" spans="3:7" ht="12" customHeight="1" x14ac:dyDescent="0.25">
      <c r="C356" s="16"/>
      <c r="D356" s="17" t="s">
        <v>48</v>
      </c>
      <c r="E356" s="7">
        <v>424141.15</v>
      </c>
      <c r="F356" s="12">
        <f>SUM(E346:E357)</f>
        <v>27887845.469999999</v>
      </c>
      <c r="G356" s="35">
        <f>+F356/F374</f>
        <v>0.71448228141273307</v>
      </c>
    </row>
    <row r="357" spans="3:7" ht="2.4500000000000002" customHeight="1" x14ac:dyDescent="0.25">
      <c r="C357" s="16"/>
      <c r="D357" s="17"/>
      <c r="E357" s="18"/>
      <c r="F357" s="22"/>
      <c r="G357" s="21"/>
    </row>
    <row r="358" spans="3:7" ht="12" customHeight="1" x14ac:dyDescent="0.25">
      <c r="C358" s="16" t="s">
        <v>34</v>
      </c>
      <c r="D358" s="32"/>
      <c r="E358" s="22"/>
      <c r="F358" s="18"/>
      <c r="G358" s="21"/>
    </row>
    <row r="359" spans="3:7" ht="12" customHeight="1" x14ac:dyDescent="0.25">
      <c r="C359" s="16"/>
      <c r="D359" s="33" t="s">
        <v>38</v>
      </c>
      <c r="E359" s="34"/>
      <c r="F359" s="6">
        <v>96765</v>
      </c>
      <c r="G359" s="35">
        <f>+F359/F374</f>
        <v>2.4791043121375669E-3</v>
      </c>
    </row>
    <row r="360" spans="3:7" ht="12" customHeight="1" x14ac:dyDescent="0.25">
      <c r="C360" s="16" t="s">
        <v>46</v>
      </c>
      <c r="D360" s="32"/>
      <c r="E360" s="22"/>
      <c r="F360" s="23"/>
      <c r="G360" s="35"/>
    </row>
    <row r="361" spans="3:7" ht="12" customHeight="1" x14ac:dyDescent="0.25">
      <c r="C361" s="16"/>
      <c r="D361" s="17" t="s">
        <v>43</v>
      </c>
      <c r="E361" s="12"/>
      <c r="F361" s="25">
        <v>2474.23</v>
      </c>
      <c r="G361" s="26">
        <f>+F361/F374-0.0001</f>
        <v>-3.6610610631735311E-5</v>
      </c>
    </row>
    <row r="362" spans="3:7" ht="12" hidden="1" customHeight="1" x14ac:dyDescent="0.25">
      <c r="C362" s="16"/>
      <c r="D362" s="17" t="s">
        <v>8</v>
      </c>
      <c r="E362" s="22">
        <v>0</v>
      </c>
      <c r="F362" s="24"/>
      <c r="G362" s="46"/>
    </row>
    <row r="363" spans="3:7" ht="12" hidden="1" customHeight="1" x14ac:dyDescent="0.25">
      <c r="C363" s="16"/>
      <c r="D363" s="17" t="s">
        <v>9</v>
      </c>
      <c r="E363" s="22">
        <v>0</v>
      </c>
      <c r="F363" s="2"/>
      <c r="G363" s="47"/>
    </row>
    <row r="364" spans="3:7" ht="12" hidden="1" customHeight="1" x14ac:dyDescent="0.25">
      <c r="C364" s="16"/>
      <c r="D364" s="17" t="s">
        <v>42</v>
      </c>
      <c r="E364" s="25"/>
    </row>
    <row r="365" spans="3:7" ht="12" customHeight="1" x14ac:dyDescent="0.25">
      <c r="C365" s="16"/>
      <c r="D365" s="27" t="s">
        <v>37</v>
      </c>
      <c r="E365" s="18"/>
      <c r="F365" s="28">
        <f>SUM(F346:F361)</f>
        <v>27987084.699999999</v>
      </c>
      <c r="G365" s="29">
        <f>+F365/F374</f>
        <v>0.7170247751142389</v>
      </c>
    </row>
    <row r="366" spans="3:7" ht="6" customHeight="1" x14ac:dyDescent="0.25">
      <c r="C366" s="16"/>
      <c r="D366" s="27"/>
      <c r="E366" s="18"/>
      <c r="F366" s="30"/>
      <c r="G366" s="31"/>
    </row>
    <row r="367" spans="3:7" ht="6" customHeight="1" x14ac:dyDescent="0.25">
      <c r="C367" s="16"/>
      <c r="D367" s="27"/>
      <c r="E367" s="18"/>
      <c r="F367" s="30"/>
      <c r="G367" s="31"/>
    </row>
    <row r="368" spans="3:7" ht="12" customHeight="1" x14ac:dyDescent="0.25">
      <c r="C368" s="16" t="s">
        <v>10</v>
      </c>
      <c r="D368" s="17"/>
      <c r="E368" s="18"/>
      <c r="F368" s="22"/>
      <c r="G368" s="21"/>
    </row>
    <row r="369" spans="3:7" ht="12" customHeight="1" x14ac:dyDescent="0.25">
      <c r="C369" s="16"/>
      <c r="D369" s="17" t="s">
        <v>11</v>
      </c>
      <c r="E369" s="12">
        <v>2729571.02</v>
      </c>
      <c r="F369" s="22"/>
      <c r="G369" s="21"/>
    </row>
    <row r="370" spans="3:7" ht="12" customHeight="1" x14ac:dyDescent="0.25">
      <c r="C370" s="16"/>
      <c r="D370" s="17" t="s">
        <v>12</v>
      </c>
      <c r="E370" s="7">
        <v>8315586.5</v>
      </c>
      <c r="F370" s="25">
        <f>SUM(E369:E370)</f>
        <v>11045157.52</v>
      </c>
      <c r="G370" s="36">
        <f>+F370/F374</f>
        <v>0.2829752248857611</v>
      </c>
    </row>
    <row r="371" spans="3:7" ht="2.25" hidden="1" customHeight="1" x14ac:dyDescent="0.25">
      <c r="C371" s="16"/>
      <c r="D371" s="32"/>
      <c r="E371" s="22"/>
      <c r="F371" s="18"/>
      <c r="G371" s="21"/>
    </row>
    <row r="372" spans="3:7" ht="12" hidden="1" customHeight="1" x14ac:dyDescent="0.25">
      <c r="C372" s="16"/>
      <c r="D372" s="27" t="s">
        <v>37</v>
      </c>
      <c r="E372" s="18"/>
      <c r="F372" s="28">
        <f>SUM(F370)</f>
        <v>11045157.52</v>
      </c>
      <c r="G372" s="29">
        <f>+G370</f>
        <v>0.2829752248857611</v>
      </c>
    </row>
    <row r="373" spans="3:7" ht="2.4500000000000002" hidden="1" customHeight="1" x14ac:dyDescent="0.25">
      <c r="C373" s="16"/>
      <c r="D373" s="32"/>
      <c r="E373" s="22"/>
      <c r="F373" s="18"/>
      <c r="G373" s="21"/>
    </row>
    <row r="374" spans="3:7" ht="13.5" customHeight="1" thickBot="1" x14ac:dyDescent="0.3">
      <c r="C374" s="16"/>
      <c r="D374" s="37" t="s">
        <v>13</v>
      </c>
      <c r="E374" s="22"/>
      <c r="F374" s="38">
        <f>+F365+F370</f>
        <v>39032242.219999999</v>
      </c>
      <c r="G374" s="39">
        <f>+G365+G372</f>
        <v>1</v>
      </c>
    </row>
    <row r="375" spans="3:7" ht="6" customHeight="1" thickTop="1" x14ac:dyDescent="0.25">
      <c r="C375" s="40"/>
      <c r="D375" s="41"/>
      <c r="E375" s="42"/>
      <c r="F375" s="42"/>
      <c r="G375" s="36"/>
    </row>
    <row r="376" spans="3:7" ht="12" customHeight="1" x14ac:dyDescent="0.25">
      <c r="C376" s="48"/>
      <c r="D376" s="32"/>
      <c r="E376" s="44"/>
      <c r="F376" s="44"/>
      <c r="G376" s="49"/>
    </row>
    <row r="377" spans="3:7" x14ac:dyDescent="0.25">
      <c r="D377" s="2" t="s">
        <v>44</v>
      </c>
      <c r="E377" s="43"/>
    </row>
    <row r="378" spans="3:7" ht="16.5" x14ac:dyDescent="0.3">
      <c r="C378" s="59" t="s">
        <v>40</v>
      </c>
      <c r="D378" s="59"/>
      <c r="E378" s="59"/>
      <c r="F378" s="59"/>
      <c r="G378" s="59"/>
    </row>
    <row r="379" spans="3:7" ht="6" customHeight="1" x14ac:dyDescent="0.25"/>
    <row r="380" spans="3:7" ht="12" customHeight="1" x14ac:dyDescent="0.25">
      <c r="C380" s="60" t="s">
        <v>1</v>
      </c>
      <c r="D380" s="61"/>
      <c r="E380" s="13" t="s">
        <v>35</v>
      </c>
      <c r="F380" s="14" t="s">
        <v>2</v>
      </c>
      <c r="G380" s="15" t="s">
        <v>3</v>
      </c>
    </row>
    <row r="381" spans="3:7" ht="12" customHeight="1" x14ac:dyDescent="0.25">
      <c r="C381" s="16" t="s">
        <v>45</v>
      </c>
      <c r="D381" s="17"/>
      <c r="E381" s="18"/>
      <c r="F381" s="19"/>
      <c r="G381" s="45"/>
    </row>
    <row r="382" spans="3:7" ht="12" customHeight="1" x14ac:dyDescent="0.25">
      <c r="C382" s="16"/>
      <c r="D382" s="17" t="s">
        <v>4</v>
      </c>
      <c r="E382" s="20">
        <v>8591054.6099999994</v>
      </c>
      <c r="G382" s="35"/>
    </row>
    <row r="383" spans="3:7" ht="12" customHeight="1" x14ac:dyDescent="0.25">
      <c r="C383" s="16"/>
      <c r="D383" s="17" t="s">
        <v>5</v>
      </c>
      <c r="E383" s="6">
        <v>3148862.97</v>
      </c>
      <c r="G383" s="35"/>
    </row>
    <row r="384" spans="3:7" ht="12" customHeight="1" x14ac:dyDescent="0.25">
      <c r="C384" s="16"/>
      <c r="D384" s="17" t="s">
        <v>33</v>
      </c>
      <c r="E384" s="6">
        <v>378111.94</v>
      </c>
      <c r="F384" s="23"/>
      <c r="G384" s="35"/>
    </row>
    <row r="385" spans="3:7" ht="12" customHeight="1" x14ac:dyDescent="0.25">
      <c r="C385" s="16"/>
      <c r="D385" s="17" t="s">
        <v>6</v>
      </c>
      <c r="E385" s="6">
        <v>234666.75</v>
      </c>
      <c r="F385" s="23"/>
      <c r="G385" s="35"/>
    </row>
    <row r="386" spans="3:7" ht="12" customHeight="1" x14ac:dyDescent="0.25">
      <c r="C386" s="16"/>
      <c r="D386" s="17" t="s">
        <v>7</v>
      </c>
      <c r="E386" s="6">
        <v>315652.24</v>
      </c>
      <c r="F386" s="23"/>
      <c r="G386" s="35"/>
    </row>
    <row r="387" spans="3:7" ht="12" hidden="1" customHeight="1" x14ac:dyDescent="0.25">
      <c r="C387" s="16"/>
      <c r="D387" s="17" t="s">
        <v>31</v>
      </c>
      <c r="E387" s="6">
        <v>0</v>
      </c>
      <c r="F387" s="23"/>
      <c r="G387" s="35"/>
    </row>
    <row r="388" spans="3:7" ht="12" customHeight="1" x14ac:dyDescent="0.25">
      <c r="C388" s="16"/>
      <c r="D388" s="17" t="s">
        <v>32</v>
      </c>
      <c r="E388" s="6">
        <v>56617.32</v>
      </c>
      <c r="F388" s="23"/>
      <c r="G388" s="35"/>
    </row>
    <row r="389" spans="3:7" ht="12" customHeight="1" x14ac:dyDescent="0.25">
      <c r="C389" s="16"/>
      <c r="D389" s="17" t="s">
        <v>41</v>
      </c>
      <c r="E389" s="6">
        <v>1970315.81</v>
      </c>
      <c r="F389" s="23"/>
      <c r="G389" s="35"/>
    </row>
    <row r="390" spans="3:7" ht="12" customHeight="1" x14ac:dyDescent="0.25">
      <c r="C390" s="16"/>
      <c r="D390" s="17" t="s">
        <v>36</v>
      </c>
      <c r="E390" s="6">
        <v>4508128</v>
      </c>
      <c r="F390" s="2"/>
      <c r="G390" s="56"/>
    </row>
    <row r="391" spans="3:7" ht="12" customHeight="1" x14ac:dyDescent="0.25">
      <c r="C391" s="16"/>
      <c r="D391" s="17" t="s">
        <v>47</v>
      </c>
      <c r="E391" s="6">
        <v>24339.08</v>
      </c>
      <c r="F391" s="2"/>
      <c r="G391" s="56"/>
    </row>
    <row r="392" spans="3:7" ht="12" customHeight="1" x14ac:dyDescent="0.25">
      <c r="C392" s="16"/>
      <c r="D392" s="17" t="s">
        <v>48</v>
      </c>
      <c r="E392" s="7">
        <v>325400.5</v>
      </c>
      <c r="F392" s="12">
        <f>SUM(E382:E392)</f>
        <v>19553149.219999999</v>
      </c>
      <c r="G392" s="35">
        <f>+F392/F410</f>
        <v>0.7327335909130257</v>
      </c>
    </row>
    <row r="393" spans="3:7" ht="2.4500000000000002" customHeight="1" x14ac:dyDescent="0.25">
      <c r="C393" s="16"/>
      <c r="D393" s="17"/>
      <c r="E393" s="18"/>
      <c r="F393" s="22"/>
      <c r="G393" s="21"/>
    </row>
    <row r="394" spans="3:7" ht="12" hidden="1" customHeight="1" x14ac:dyDescent="0.25">
      <c r="C394" s="16" t="s">
        <v>34</v>
      </c>
      <c r="D394" s="32"/>
      <c r="E394" s="22"/>
      <c r="F394" s="18"/>
      <c r="G394" s="21"/>
    </row>
    <row r="395" spans="3:7" ht="12" hidden="1" customHeight="1" x14ac:dyDescent="0.25">
      <c r="C395" s="16"/>
      <c r="D395" s="33" t="s">
        <v>38</v>
      </c>
      <c r="E395" s="34"/>
      <c r="F395" s="6">
        <v>0</v>
      </c>
      <c r="G395" s="35">
        <f>+F395/F410</f>
        <v>0</v>
      </c>
    </row>
    <row r="396" spans="3:7" ht="12" customHeight="1" x14ac:dyDescent="0.25">
      <c r="C396" s="16" t="s">
        <v>46</v>
      </c>
      <c r="D396" s="32"/>
      <c r="E396" s="22"/>
      <c r="F396" s="23"/>
      <c r="G396" s="35"/>
    </row>
    <row r="397" spans="3:7" ht="12" customHeight="1" x14ac:dyDescent="0.25">
      <c r="C397" s="16"/>
      <c r="D397" s="17" t="s">
        <v>43</v>
      </c>
      <c r="E397" s="12">
        <v>220.18</v>
      </c>
      <c r="F397" s="6"/>
      <c r="G397" s="5"/>
    </row>
    <row r="398" spans="3:7" ht="12" hidden="1" customHeight="1" x14ac:dyDescent="0.25">
      <c r="C398" s="16"/>
      <c r="D398" s="17" t="s">
        <v>8</v>
      </c>
      <c r="E398" s="22">
        <v>0</v>
      </c>
      <c r="F398" s="24"/>
      <c r="G398" s="46"/>
    </row>
    <row r="399" spans="3:7" ht="12" customHeight="1" x14ac:dyDescent="0.25">
      <c r="C399" s="16"/>
      <c r="D399" s="17" t="s">
        <v>9</v>
      </c>
      <c r="E399" s="25">
        <v>276696.76</v>
      </c>
      <c r="F399" s="25">
        <f>SUM(E397:E400)</f>
        <v>276916.94</v>
      </c>
      <c r="G399" s="26">
        <f>+F399/F410+0.00001</f>
        <v>1.0387169505938383E-2</v>
      </c>
    </row>
    <row r="400" spans="3:7" ht="12" hidden="1" customHeight="1" x14ac:dyDescent="0.25">
      <c r="C400" s="16"/>
      <c r="D400" s="17" t="s">
        <v>42</v>
      </c>
      <c r="E400" s="25">
        <v>0</v>
      </c>
    </row>
    <row r="401" spans="3:7" ht="12" customHeight="1" x14ac:dyDescent="0.25">
      <c r="C401" s="16"/>
      <c r="D401" s="27" t="s">
        <v>37</v>
      </c>
      <c r="E401" s="18"/>
      <c r="F401" s="28">
        <f>SUM(F382:F399)</f>
        <v>19830066.16</v>
      </c>
      <c r="G401" s="29">
        <f>+F401/F410</f>
        <v>0.74311076041896418</v>
      </c>
    </row>
    <row r="402" spans="3:7" ht="6" customHeight="1" x14ac:dyDescent="0.25">
      <c r="C402" s="16"/>
      <c r="D402" s="27"/>
      <c r="E402" s="18"/>
      <c r="F402" s="30"/>
      <c r="G402" s="31"/>
    </row>
    <row r="403" spans="3:7" ht="6" customHeight="1" x14ac:dyDescent="0.25">
      <c r="C403" s="16"/>
      <c r="D403" s="27"/>
      <c r="E403" s="18"/>
      <c r="F403" s="30"/>
      <c r="G403" s="31"/>
    </row>
    <row r="404" spans="3:7" ht="12" customHeight="1" x14ac:dyDescent="0.25">
      <c r="C404" s="16" t="s">
        <v>10</v>
      </c>
      <c r="D404" s="17"/>
      <c r="E404" s="18"/>
      <c r="F404" s="22"/>
      <c r="G404" s="21"/>
    </row>
    <row r="405" spans="3:7" ht="12" customHeight="1" x14ac:dyDescent="0.25">
      <c r="C405" s="16"/>
      <c r="D405" s="17" t="s">
        <v>11</v>
      </c>
      <c r="E405" s="12">
        <v>2416092.1</v>
      </c>
      <c r="F405" s="22"/>
      <c r="G405" s="21"/>
    </row>
    <row r="406" spans="3:7" ht="12" customHeight="1" x14ac:dyDescent="0.25">
      <c r="C406" s="16"/>
      <c r="D406" s="17" t="s">
        <v>12</v>
      </c>
      <c r="E406" s="7">
        <v>4439051.0199999996</v>
      </c>
      <c r="F406" s="25">
        <f>SUM(E405:E406)</f>
        <v>6855143.1199999992</v>
      </c>
      <c r="G406" s="36">
        <f>+F406/F410</f>
        <v>0.25688923958103577</v>
      </c>
    </row>
    <row r="407" spans="3:7" ht="2.25" hidden="1" customHeight="1" x14ac:dyDescent="0.25">
      <c r="C407" s="16"/>
      <c r="D407" s="32"/>
      <c r="E407" s="22"/>
      <c r="F407" s="18"/>
      <c r="G407" s="21"/>
    </row>
    <row r="408" spans="3:7" ht="12" hidden="1" customHeight="1" x14ac:dyDescent="0.25">
      <c r="C408" s="16"/>
      <c r="D408" s="27" t="s">
        <v>37</v>
      </c>
      <c r="E408" s="18"/>
      <c r="F408" s="28">
        <f>SUM(F406)</f>
        <v>6855143.1199999992</v>
      </c>
      <c r="G408" s="29">
        <f>+G406</f>
        <v>0.25688923958103577</v>
      </c>
    </row>
    <row r="409" spans="3:7" ht="2.4500000000000002" hidden="1" customHeight="1" x14ac:dyDescent="0.25">
      <c r="C409" s="16"/>
      <c r="D409" s="32"/>
      <c r="E409" s="22"/>
      <c r="F409" s="18"/>
      <c r="G409" s="21"/>
    </row>
    <row r="410" spans="3:7" ht="13.5" customHeight="1" thickBot="1" x14ac:dyDescent="0.3">
      <c r="C410" s="16"/>
      <c r="D410" s="37" t="s">
        <v>13</v>
      </c>
      <c r="E410" s="22"/>
      <c r="F410" s="38">
        <f>+F401+F408</f>
        <v>26685209.280000001</v>
      </c>
      <c r="G410" s="39">
        <f>+G401+G408</f>
        <v>1</v>
      </c>
    </row>
    <row r="411" spans="3:7" ht="6" customHeight="1" thickTop="1" x14ac:dyDescent="0.25">
      <c r="C411" s="40"/>
      <c r="D411" s="41"/>
      <c r="E411" s="42"/>
      <c r="F411" s="42"/>
      <c r="G411" s="36"/>
    </row>
    <row r="412" spans="3:7" x14ac:dyDescent="0.25">
      <c r="C412" s="8"/>
      <c r="D412" s="9"/>
      <c r="E412" s="10"/>
      <c r="F412" s="10"/>
      <c r="G412" s="11"/>
    </row>
    <row r="413" spans="3:7" x14ac:dyDescent="0.25">
      <c r="C413" s="8"/>
      <c r="D413" s="9"/>
      <c r="E413" s="10"/>
      <c r="F413" s="10"/>
      <c r="G413" s="11"/>
    </row>
    <row r="414" spans="3:7" ht="16.5" x14ac:dyDescent="0.3">
      <c r="C414" s="59" t="s">
        <v>22</v>
      </c>
      <c r="D414" s="59"/>
      <c r="E414" s="59"/>
      <c r="F414" s="59"/>
      <c r="G414" s="59"/>
    </row>
    <row r="415" spans="3:7" ht="6" customHeight="1" x14ac:dyDescent="0.25"/>
    <row r="416" spans="3:7" ht="12" customHeight="1" x14ac:dyDescent="0.25">
      <c r="C416" s="60" t="s">
        <v>1</v>
      </c>
      <c r="D416" s="61"/>
      <c r="E416" s="13" t="s">
        <v>35</v>
      </c>
      <c r="F416" s="14" t="s">
        <v>2</v>
      </c>
      <c r="G416" s="15" t="s">
        <v>3</v>
      </c>
    </row>
    <row r="417" spans="3:7" ht="12" customHeight="1" x14ac:dyDescent="0.25">
      <c r="C417" s="16" t="s">
        <v>45</v>
      </c>
      <c r="D417" s="17"/>
      <c r="E417" s="18"/>
      <c r="F417" s="19"/>
      <c r="G417" s="45"/>
    </row>
    <row r="418" spans="3:7" ht="12" customHeight="1" x14ac:dyDescent="0.25">
      <c r="C418" s="16"/>
      <c r="D418" s="17" t="s">
        <v>4</v>
      </c>
      <c r="E418" s="20">
        <v>24260696.280000001</v>
      </c>
      <c r="G418" s="35"/>
    </row>
    <row r="419" spans="3:7" ht="12" customHeight="1" x14ac:dyDescent="0.25">
      <c r="C419" s="16"/>
      <c r="D419" s="17" t="s">
        <v>5</v>
      </c>
      <c r="E419" s="6">
        <v>10558423.57</v>
      </c>
      <c r="G419" s="35"/>
    </row>
    <row r="420" spans="3:7" ht="12" customHeight="1" x14ac:dyDescent="0.25">
      <c r="C420" s="16"/>
      <c r="D420" s="17" t="s">
        <v>33</v>
      </c>
      <c r="E420" s="6">
        <v>207075.64</v>
      </c>
      <c r="F420" s="23"/>
      <c r="G420" s="35"/>
    </row>
    <row r="421" spans="3:7" ht="12" customHeight="1" x14ac:dyDescent="0.25">
      <c r="C421" s="16"/>
      <c r="D421" s="17" t="s">
        <v>6</v>
      </c>
      <c r="E421" s="6">
        <v>921306.24300000002</v>
      </c>
      <c r="F421" s="23"/>
      <c r="G421" s="35"/>
    </row>
    <row r="422" spans="3:7" ht="12" customHeight="1" x14ac:dyDescent="0.25">
      <c r="C422" s="16"/>
      <c r="D422" s="17" t="s">
        <v>7</v>
      </c>
      <c r="E422" s="6">
        <v>1270384.8999999999</v>
      </c>
      <c r="F422" s="23"/>
      <c r="G422" s="35"/>
    </row>
    <row r="423" spans="3:7" ht="12" hidden="1" customHeight="1" x14ac:dyDescent="0.25">
      <c r="C423" s="16"/>
      <c r="D423" s="17" t="s">
        <v>31</v>
      </c>
      <c r="E423" s="6">
        <v>0</v>
      </c>
      <c r="F423" s="23"/>
      <c r="G423" s="35"/>
    </row>
    <row r="424" spans="3:7" ht="12" customHeight="1" x14ac:dyDescent="0.25">
      <c r="C424" s="16"/>
      <c r="D424" s="17" t="s">
        <v>32</v>
      </c>
      <c r="E424" s="6">
        <v>120083.91</v>
      </c>
      <c r="F424" s="23"/>
      <c r="G424" s="35"/>
    </row>
    <row r="425" spans="3:7" ht="12" customHeight="1" x14ac:dyDescent="0.25">
      <c r="C425" s="16"/>
      <c r="D425" s="17" t="s">
        <v>41</v>
      </c>
      <c r="E425" s="6">
        <v>4574468.5599999996</v>
      </c>
      <c r="F425" s="23"/>
      <c r="G425" s="35"/>
    </row>
    <row r="426" spans="3:7" ht="12" customHeight="1" x14ac:dyDescent="0.25">
      <c r="C426" s="16"/>
      <c r="D426" s="17" t="s">
        <v>36</v>
      </c>
      <c r="E426" s="6">
        <v>1892608</v>
      </c>
      <c r="F426" s="2"/>
      <c r="G426" s="56"/>
    </row>
    <row r="427" spans="3:7" ht="12" customHeight="1" x14ac:dyDescent="0.25">
      <c r="C427" s="16"/>
      <c r="D427" s="17" t="s">
        <v>47</v>
      </c>
      <c r="E427" s="6">
        <v>51622.6</v>
      </c>
      <c r="F427" s="2"/>
      <c r="G427" s="56"/>
    </row>
    <row r="428" spans="3:7" ht="12" customHeight="1" x14ac:dyDescent="0.25">
      <c r="C428" s="16"/>
      <c r="D428" s="17" t="s">
        <v>48</v>
      </c>
      <c r="E428" s="7">
        <v>690166.34</v>
      </c>
      <c r="F428" s="12">
        <f>SUM(E418:E428)</f>
        <v>44546836.043000005</v>
      </c>
      <c r="G428" s="35">
        <f>+F428/F446</f>
        <v>0.634393980192685</v>
      </c>
    </row>
    <row r="429" spans="3:7" ht="2.4500000000000002" customHeight="1" x14ac:dyDescent="0.25">
      <c r="C429" s="16"/>
      <c r="D429" s="17"/>
      <c r="E429" s="18"/>
      <c r="F429" s="22"/>
      <c r="G429" s="21"/>
    </row>
    <row r="430" spans="3:7" ht="12" customHeight="1" x14ac:dyDescent="0.25">
      <c r="C430" s="16" t="s">
        <v>34</v>
      </c>
      <c r="D430" s="32"/>
      <c r="E430" s="22"/>
      <c r="F430" s="18"/>
      <c r="G430" s="21"/>
    </row>
    <row r="431" spans="3:7" ht="12" customHeight="1" x14ac:dyDescent="0.25">
      <c r="C431" s="16"/>
      <c r="D431" s="33" t="s">
        <v>38</v>
      </c>
      <c r="E431" s="34"/>
      <c r="F431" s="6">
        <v>201</v>
      </c>
      <c r="G431" s="35">
        <f>+F431/F446</f>
        <v>2.8624522265878598E-6</v>
      </c>
    </row>
    <row r="432" spans="3:7" ht="12" customHeight="1" x14ac:dyDescent="0.25">
      <c r="C432" s="16" t="s">
        <v>46</v>
      </c>
      <c r="D432" s="32"/>
      <c r="E432" s="22"/>
      <c r="F432" s="23"/>
      <c r="G432" s="35"/>
    </row>
    <row r="433" spans="3:7" ht="12" customHeight="1" x14ac:dyDescent="0.25">
      <c r="C433" s="16"/>
      <c r="D433" s="17" t="s">
        <v>43</v>
      </c>
      <c r="E433" s="12">
        <v>3444.08</v>
      </c>
      <c r="F433" s="6"/>
      <c r="G433" s="5"/>
    </row>
    <row r="434" spans="3:7" ht="12" customHeight="1" x14ac:dyDescent="0.25">
      <c r="C434" s="16"/>
      <c r="D434" s="17" t="s">
        <v>8</v>
      </c>
      <c r="E434" s="22">
        <v>719955.4</v>
      </c>
      <c r="F434" s="24"/>
      <c r="G434" s="46"/>
    </row>
    <row r="435" spans="3:7" ht="12" customHeight="1" x14ac:dyDescent="0.25">
      <c r="C435" s="16"/>
      <c r="D435" s="17" t="s">
        <v>9</v>
      </c>
      <c r="E435" s="25">
        <v>452778.63</v>
      </c>
      <c r="F435" s="25">
        <f>SUM(E433:E436)</f>
        <v>1176178.1099999999</v>
      </c>
      <c r="G435" s="26">
        <f>+F435/F446-0.00001</f>
        <v>1.6740018158375128E-2</v>
      </c>
    </row>
    <row r="436" spans="3:7" ht="12" hidden="1" customHeight="1" x14ac:dyDescent="0.25">
      <c r="C436" s="16"/>
      <c r="D436" s="17" t="s">
        <v>42</v>
      </c>
      <c r="E436" s="25">
        <v>0</v>
      </c>
    </row>
    <row r="437" spans="3:7" ht="12" customHeight="1" x14ac:dyDescent="0.25">
      <c r="C437" s="16"/>
      <c r="D437" s="27" t="s">
        <v>37</v>
      </c>
      <c r="E437" s="18"/>
      <c r="F437" s="28">
        <f>SUM(F418:F435)</f>
        <v>45723215.153000005</v>
      </c>
      <c r="G437" s="29">
        <f>+F437/F446</f>
        <v>0.65114686080328676</v>
      </c>
    </row>
    <row r="438" spans="3:7" ht="6" customHeight="1" x14ac:dyDescent="0.25">
      <c r="C438" s="16"/>
      <c r="D438" s="27"/>
      <c r="E438" s="18"/>
      <c r="F438" s="30"/>
      <c r="G438" s="31"/>
    </row>
    <row r="439" spans="3:7" ht="6" customHeight="1" x14ac:dyDescent="0.25">
      <c r="C439" s="16"/>
      <c r="D439" s="27"/>
      <c r="E439" s="18"/>
      <c r="F439" s="30"/>
      <c r="G439" s="31"/>
    </row>
    <row r="440" spans="3:7" ht="12" customHeight="1" x14ac:dyDescent="0.25">
      <c r="C440" s="16" t="s">
        <v>10</v>
      </c>
      <c r="D440" s="17"/>
      <c r="E440" s="18"/>
      <c r="F440" s="22"/>
      <c r="G440" s="21"/>
    </row>
    <row r="441" spans="3:7" ht="12" customHeight="1" x14ac:dyDescent="0.25">
      <c r="C441" s="16"/>
      <c r="D441" s="17" t="s">
        <v>11</v>
      </c>
      <c r="E441" s="12">
        <v>6000409.0999999996</v>
      </c>
      <c r="F441" s="22"/>
      <c r="G441" s="21"/>
    </row>
    <row r="442" spans="3:7" ht="12" customHeight="1" x14ac:dyDescent="0.25">
      <c r="C442" s="16"/>
      <c r="D442" s="17" t="s">
        <v>12</v>
      </c>
      <c r="E442" s="7">
        <v>18495888.280000001</v>
      </c>
      <c r="F442" s="25">
        <f>SUM(E441:E442)</f>
        <v>24496297.380000003</v>
      </c>
      <c r="G442" s="36">
        <f>+F442/F446</f>
        <v>0.34885313919671324</v>
      </c>
    </row>
    <row r="443" spans="3:7" ht="2.25" hidden="1" customHeight="1" x14ac:dyDescent="0.25">
      <c r="C443" s="16"/>
      <c r="D443" s="32"/>
      <c r="E443" s="22"/>
      <c r="F443" s="18"/>
      <c r="G443" s="21"/>
    </row>
    <row r="444" spans="3:7" ht="12" hidden="1" customHeight="1" x14ac:dyDescent="0.25">
      <c r="C444" s="16"/>
      <c r="D444" s="27" t="s">
        <v>37</v>
      </c>
      <c r="E444" s="18"/>
      <c r="F444" s="28">
        <f>SUM(F442)</f>
        <v>24496297.380000003</v>
      </c>
      <c r="G444" s="29">
        <f>+G442</f>
        <v>0.34885313919671324</v>
      </c>
    </row>
    <row r="445" spans="3:7" ht="2.4500000000000002" hidden="1" customHeight="1" x14ac:dyDescent="0.25">
      <c r="C445" s="16"/>
      <c r="D445" s="32"/>
      <c r="E445" s="22"/>
      <c r="F445" s="18"/>
      <c r="G445" s="21"/>
    </row>
    <row r="446" spans="3:7" ht="13.5" customHeight="1" thickBot="1" x14ac:dyDescent="0.3">
      <c r="C446" s="16"/>
      <c r="D446" s="37" t="s">
        <v>13</v>
      </c>
      <c r="E446" s="22"/>
      <c r="F446" s="38">
        <f>+F437+F444</f>
        <v>70219512.533000007</v>
      </c>
      <c r="G446" s="39">
        <f>+G437+G444</f>
        <v>1</v>
      </c>
    </row>
    <row r="447" spans="3:7" ht="6" customHeight="1" thickTop="1" x14ac:dyDescent="0.25">
      <c r="C447" s="40"/>
      <c r="D447" s="41"/>
      <c r="E447" s="42"/>
      <c r="F447" s="42"/>
      <c r="G447" s="36"/>
    </row>
    <row r="448" spans="3:7" ht="6" customHeight="1" x14ac:dyDescent="0.25">
      <c r="C448" s="48"/>
      <c r="D448" s="32"/>
      <c r="E448" s="44"/>
      <c r="F448" s="44"/>
      <c r="G448" s="49"/>
    </row>
    <row r="449" spans="3:7" ht="18" customHeight="1" x14ac:dyDescent="0.25">
      <c r="C449" s="48"/>
      <c r="D449" s="2" t="s">
        <v>44</v>
      </c>
      <c r="E449" s="44"/>
      <c r="F449" s="44"/>
      <c r="G449" s="49"/>
    </row>
    <row r="450" spans="3:7" ht="16.5" x14ac:dyDescent="0.3">
      <c r="C450" s="59" t="s">
        <v>23</v>
      </c>
      <c r="D450" s="59"/>
      <c r="E450" s="59"/>
      <c r="F450" s="59"/>
      <c r="G450" s="59"/>
    </row>
    <row r="451" spans="3:7" ht="6" customHeight="1" x14ac:dyDescent="0.25"/>
    <row r="452" spans="3:7" ht="12" customHeight="1" x14ac:dyDescent="0.25">
      <c r="C452" s="60" t="s">
        <v>1</v>
      </c>
      <c r="D452" s="61"/>
      <c r="E452" s="13" t="s">
        <v>35</v>
      </c>
      <c r="F452" s="14" t="s">
        <v>2</v>
      </c>
      <c r="G452" s="15" t="s">
        <v>3</v>
      </c>
    </row>
    <row r="453" spans="3:7" ht="12" customHeight="1" x14ac:dyDescent="0.25">
      <c r="C453" s="16" t="s">
        <v>45</v>
      </c>
      <c r="D453" s="17"/>
      <c r="E453" s="18"/>
      <c r="F453" s="19"/>
      <c r="G453" s="45"/>
    </row>
    <row r="454" spans="3:7" ht="12" customHeight="1" x14ac:dyDescent="0.25">
      <c r="C454" s="16"/>
      <c r="D454" s="17" t="s">
        <v>4</v>
      </c>
      <c r="E454" s="20">
        <v>10643718.949999999</v>
      </c>
      <c r="G454" s="35"/>
    </row>
    <row r="455" spans="3:7" ht="12" customHeight="1" x14ac:dyDescent="0.25">
      <c r="C455" s="16"/>
      <c r="D455" s="17" t="s">
        <v>5</v>
      </c>
      <c r="E455" s="6">
        <v>3955101.61</v>
      </c>
      <c r="G455" s="35"/>
    </row>
    <row r="456" spans="3:7" ht="12" customHeight="1" x14ac:dyDescent="0.25">
      <c r="C456" s="16"/>
      <c r="D456" s="17" t="s">
        <v>33</v>
      </c>
      <c r="E456" s="6">
        <v>327509.49</v>
      </c>
      <c r="F456" s="23"/>
      <c r="G456" s="35"/>
    </row>
    <row r="457" spans="3:7" ht="12" customHeight="1" x14ac:dyDescent="0.25">
      <c r="C457" s="16"/>
      <c r="D457" s="17" t="s">
        <v>6</v>
      </c>
      <c r="E457" s="6">
        <v>402719.24</v>
      </c>
      <c r="F457" s="23"/>
      <c r="G457" s="35"/>
    </row>
    <row r="458" spans="3:7" ht="12" customHeight="1" x14ac:dyDescent="0.25">
      <c r="C458" s="16"/>
      <c r="D458" s="17" t="s">
        <v>7</v>
      </c>
      <c r="E458" s="6">
        <v>542265.56999999995</v>
      </c>
      <c r="F458" s="23"/>
      <c r="G458" s="35"/>
    </row>
    <row r="459" spans="3:7" ht="12" hidden="1" customHeight="1" x14ac:dyDescent="0.25">
      <c r="C459" s="16"/>
      <c r="D459" s="17" t="s">
        <v>31</v>
      </c>
      <c r="E459" s="6">
        <v>0</v>
      </c>
      <c r="F459" s="23"/>
      <c r="G459" s="35"/>
    </row>
    <row r="460" spans="3:7" ht="12" customHeight="1" x14ac:dyDescent="0.25">
      <c r="C460" s="16"/>
      <c r="D460" s="17" t="s">
        <v>32</v>
      </c>
      <c r="E460" s="6">
        <v>68315.17</v>
      </c>
      <c r="F460" s="23"/>
      <c r="G460" s="35"/>
    </row>
    <row r="461" spans="3:7" ht="12" customHeight="1" x14ac:dyDescent="0.25">
      <c r="C461" s="16"/>
      <c r="D461" s="17" t="s">
        <v>41</v>
      </c>
      <c r="E461" s="6">
        <v>2435745.87</v>
      </c>
      <c r="F461" s="23"/>
      <c r="G461" s="35"/>
    </row>
    <row r="462" spans="3:7" ht="12" customHeight="1" x14ac:dyDescent="0.25">
      <c r="C462" s="16"/>
      <c r="D462" s="17" t="s">
        <v>36</v>
      </c>
      <c r="E462" s="6">
        <v>142852</v>
      </c>
      <c r="F462" s="2"/>
      <c r="G462" s="56"/>
    </row>
    <row r="463" spans="3:7" ht="12" customHeight="1" x14ac:dyDescent="0.25">
      <c r="C463" s="16"/>
      <c r="D463" s="17" t="s">
        <v>47</v>
      </c>
      <c r="E463" s="6">
        <v>29367.84</v>
      </c>
      <c r="F463" s="2"/>
      <c r="G463" s="56"/>
    </row>
    <row r="464" spans="3:7" ht="12" customHeight="1" x14ac:dyDescent="0.25">
      <c r="C464" s="16"/>
      <c r="D464" s="17" t="s">
        <v>48</v>
      </c>
      <c r="E464" s="7">
        <v>392632.33</v>
      </c>
      <c r="F464" s="12">
        <f>SUM(E454:E464)</f>
        <v>18940228.069999997</v>
      </c>
      <c r="G464" s="35">
        <f>+F464/F482+0.00001</f>
        <v>0.64670099709698847</v>
      </c>
    </row>
    <row r="465" spans="3:7" ht="2.4500000000000002" customHeight="1" x14ac:dyDescent="0.25">
      <c r="C465" s="16"/>
      <c r="D465" s="17"/>
      <c r="E465" s="18"/>
      <c r="F465" s="22"/>
      <c r="G465" s="21"/>
    </row>
    <row r="466" spans="3:7" ht="12" customHeight="1" x14ac:dyDescent="0.25">
      <c r="C466" s="16" t="s">
        <v>34</v>
      </c>
      <c r="D466" s="32"/>
      <c r="E466" s="22"/>
      <c r="F466" s="18"/>
      <c r="G466" s="21"/>
    </row>
    <row r="467" spans="3:7" ht="12" customHeight="1" x14ac:dyDescent="0.25">
      <c r="C467" s="16"/>
      <c r="D467" s="33" t="s">
        <v>38</v>
      </c>
      <c r="E467" s="34"/>
      <c r="F467" s="6">
        <v>5142</v>
      </c>
      <c r="G467" s="35">
        <f>+F467/F482</f>
        <v>1.7556732130062021E-4</v>
      </c>
    </row>
    <row r="468" spans="3:7" ht="12" customHeight="1" x14ac:dyDescent="0.25">
      <c r="C468" s="16" t="s">
        <v>46</v>
      </c>
      <c r="D468" s="32"/>
      <c r="E468" s="22"/>
      <c r="F468" s="23"/>
      <c r="G468" s="35"/>
    </row>
    <row r="469" spans="3:7" ht="12" customHeight="1" x14ac:dyDescent="0.25">
      <c r="C469" s="16"/>
      <c r="D469" s="17" t="s">
        <v>43</v>
      </c>
      <c r="F469" s="7">
        <v>1336.93</v>
      </c>
      <c r="G469" s="26">
        <f>+F469/F482</f>
        <v>4.5647844975970085E-5</v>
      </c>
    </row>
    <row r="470" spans="3:7" ht="12" hidden="1" customHeight="1" x14ac:dyDescent="0.25">
      <c r="C470" s="16"/>
      <c r="D470" s="17" t="s">
        <v>8</v>
      </c>
      <c r="E470" s="22">
        <v>0</v>
      </c>
      <c r="F470" s="24"/>
      <c r="G470" s="46"/>
    </row>
    <row r="471" spans="3:7" ht="12" hidden="1" customHeight="1" x14ac:dyDescent="0.25">
      <c r="C471" s="16"/>
      <c r="D471" s="17" t="s">
        <v>9</v>
      </c>
      <c r="E471" s="22">
        <v>0</v>
      </c>
      <c r="F471" s="2"/>
      <c r="G471" s="47"/>
    </row>
    <row r="472" spans="3:7" ht="12" hidden="1" customHeight="1" x14ac:dyDescent="0.25">
      <c r="C472" s="16"/>
      <c r="D472" s="17" t="s">
        <v>42</v>
      </c>
      <c r="E472" s="25">
        <v>0</v>
      </c>
      <c r="F472" s="25">
        <f>SUM(E469:E472)</f>
        <v>0</v>
      </c>
    </row>
    <row r="473" spans="3:7" ht="12" customHeight="1" x14ac:dyDescent="0.25">
      <c r="C473" s="16"/>
      <c r="D473" s="27" t="s">
        <v>37</v>
      </c>
      <c r="E473" s="18"/>
      <c r="F473" s="28">
        <f>SUM(F454:F472)</f>
        <v>18946706.999999996</v>
      </c>
      <c r="G473" s="29">
        <f>+F473/F482</f>
        <v>0.64691221226326512</v>
      </c>
    </row>
    <row r="474" spans="3:7" ht="6" customHeight="1" x14ac:dyDescent="0.25">
      <c r="C474" s="16"/>
      <c r="D474" s="27"/>
      <c r="E474" s="18"/>
      <c r="F474" s="30"/>
      <c r="G474" s="31"/>
    </row>
    <row r="475" spans="3:7" ht="6" customHeight="1" x14ac:dyDescent="0.25">
      <c r="C475" s="16"/>
      <c r="D475" s="27"/>
      <c r="E475" s="18"/>
      <c r="F475" s="30"/>
      <c r="G475" s="31"/>
    </row>
    <row r="476" spans="3:7" ht="12" customHeight="1" x14ac:dyDescent="0.25">
      <c r="C476" s="16" t="s">
        <v>10</v>
      </c>
      <c r="D476" s="17"/>
      <c r="E476" s="18"/>
      <c r="F476" s="22"/>
      <c r="G476" s="21"/>
    </row>
    <row r="477" spans="3:7" ht="12" customHeight="1" x14ac:dyDescent="0.25">
      <c r="C477" s="16"/>
      <c r="D477" s="17" t="s">
        <v>11</v>
      </c>
      <c r="E477" s="12">
        <v>2831290.53</v>
      </c>
      <c r="F477" s="22"/>
      <c r="G477" s="21"/>
    </row>
    <row r="478" spans="3:7" ht="12" customHeight="1" x14ac:dyDescent="0.25">
      <c r="C478" s="16"/>
      <c r="D478" s="17" t="s">
        <v>12</v>
      </c>
      <c r="E478" s="7">
        <v>7509913.0099999998</v>
      </c>
      <c r="F478" s="25">
        <f>SUM(E477:E478)</f>
        <v>10341203.539999999</v>
      </c>
      <c r="G478" s="36">
        <f>+F478/F482</f>
        <v>0.35308778773673488</v>
      </c>
    </row>
    <row r="479" spans="3:7" ht="2.25" hidden="1" customHeight="1" x14ac:dyDescent="0.25">
      <c r="C479" s="16"/>
      <c r="D479" s="32"/>
      <c r="E479" s="22"/>
      <c r="F479" s="18"/>
      <c r="G479" s="21"/>
    </row>
    <row r="480" spans="3:7" ht="12" hidden="1" customHeight="1" x14ac:dyDescent="0.25">
      <c r="C480" s="16"/>
      <c r="D480" s="27" t="s">
        <v>37</v>
      </c>
      <c r="E480" s="18"/>
      <c r="F480" s="28">
        <f>SUM(F478)</f>
        <v>10341203.539999999</v>
      </c>
      <c r="G480" s="29">
        <f>+G478</f>
        <v>0.35308778773673488</v>
      </c>
    </row>
    <row r="481" spans="3:7" ht="2.4500000000000002" hidden="1" customHeight="1" x14ac:dyDescent="0.25">
      <c r="C481" s="16"/>
      <c r="D481" s="32"/>
      <c r="E481" s="22"/>
      <c r="F481" s="18"/>
      <c r="G481" s="21"/>
    </row>
    <row r="482" spans="3:7" ht="13.5" customHeight="1" thickBot="1" x14ac:dyDescent="0.3">
      <c r="C482" s="16"/>
      <c r="D482" s="37" t="s">
        <v>13</v>
      </c>
      <c r="E482" s="22"/>
      <c r="F482" s="38">
        <f>+F473+F480</f>
        <v>29287910.539999995</v>
      </c>
      <c r="G482" s="39">
        <f>+G473+G480</f>
        <v>1</v>
      </c>
    </row>
    <row r="483" spans="3:7" ht="6" customHeight="1" thickTop="1" x14ac:dyDescent="0.25">
      <c r="C483" s="40"/>
      <c r="D483" s="41"/>
      <c r="E483" s="42"/>
      <c r="F483" s="42"/>
      <c r="G483" s="36"/>
    </row>
    <row r="484" spans="3:7" x14ac:dyDescent="0.25">
      <c r="C484" s="8"/>
      <c r="D484" s="9"/>
      <c r="E484" s="10"/>
      <c r="F484" s="10"/>
      <c r="G484" s="11"/>
    </row>
    <row r="485" spans="3:7" x14ac:dyDescent="0.25">
      <c r="C485" s="8"/>
      <c r="D485" s="9"/>
      <c r="E485" s="10"/>
      <c r="F485" s="10"/>
      <c r="G485" s="11"/>
    </row>
    <row r="486" spans="3:7" ht="16.5" x14ac:dyDescent="0.3">
      <c r="C486" s="59" t="s">
        <v>24</v>
      </c>
      <c r="D486" s="59"/>
      <c r="E486" s="59"/>
      <c r="F486" s="59"/>
      <c r="G486" s="59"/>
    </row>
    <row r="487" spans="3:7" ht="6" customHeight="1" x14ac:dyDescent="0.25"/>
    <row r="488" spans="3:7" ht="12" customHeight="1" x14ac:dyDescent="0.25">
      <c r="C488" s="60" t="s">
        <v>1</v>
      </c>
      <c r="D488" s="61"/>
      <c r="E488" s="13" t="s">
        <v>35</v>
      </c>
      <c r="F488" s="14" t="s">
        <v>2</v>
      </c>
      <c r="G488" s="15" t="s">
        <v>3</v>
      </c>
    </row>
    <row r="489" spans="3:7" ht="12" customHeight="1" x14ac:dyDescent="0.25">
      <c r="C489" s="16" t="s">
        <v>45</v>
      </c>
      <c r="D489" s="17"/>
      <c r="E489" s="18"/>
      <c r="F489" s="19"/>
      <c r="G489" s="45"/>
    </row>
    <row r="490" spans="3:7" ht="12" customHeight="1" x14ac:dyDescent="0.25">
      <c r="C490" s="16"/>
      <c r="D490" s="17" t="s">
        <v>4</v>
      </c>
      <c r="E490" s="20">
        <v>11399038.93</v>
      </c>
      <c r="G490" s="35"/>
    </row>
    <row r="491" spans="3:7" ht="12" customHeight="1" x14ac:dyDescent="0.25">
      <c r="C491" s="16"/>
      <c r="D491" s="17" t="s">
        <v>5</v>
      </c>
      <c r="E491" s="6">
        <v>4513334.8099999996</v>
      </c>
      <c r="G491" s="35"/>
    </row>
    <row r="492" spans="3:7" ht="12" customHeight="1" x14ac:dyDescent="0.25">
      <c r="C492" s="16"/>
      <c r="D492" s="17" t="s">
        <v>33</v>
      </c>
      <c r="E492" s="6">
        <v>311822.71000000002</v>
      </c>
      <c r="F492" s="23"/>
      <c r="G492" s="35"/>
    </row>
    <row r="493" spans="3:7" ht="12" customHeight="1" x14ac:dyDescent="0.25">
      <c r="C493" s="16"/>
      <c r="D493" s="17" t="s">
        <v>6</v>
      </c>
      <c r="E493" s="6">
        <v>308397.36</v>
      </c>
      <c r="F493" s="23"/>
      <c r="G493" s="35"/>
    </row>
    <row r="494" spans="3:7" ht="12" customHeight="1" x14ac:dyDescent="0.25">
      <c r="C494" s="16"/>
      <c r="D494" s="17" t="s">
        <v>7</v>
      </c>
      <c r="E494" s="6">
        <v>413165.17</v>
      </c>
      <c r="F494" s="23"/>
      <c r="G494" s="35"/>
    </row>
    <row r="495" spans="3:7" ht="12" hidden="1" customHeight="1" x14ac:dyDescent="0.25">
      <c r="C495" s="16"/>
      <c r="D495" s="17" t="s">
        <v>31</v>
      </c>
      <c r="E495" s="6">
        <v>0</v>
      </c>
      <c r="F495" s="23"/>
      <c r="G495" s="35"/>
    </row>
    <row r="496" spans="3:7" ht="12" customHeight="1" x14ac:dyDescent="0.25">
      <c r="C496" s="16"/>
      <c r="D496" s="17" t="s">
        <v>32</v>
      </c>
      <c r="E496" s="6">
        <v>69069.36</v>
      </c>
      <c r="F496" s="23"/>
      <c r="G496" s="35"/>
    </row>
    <row r="497" spans="3:7" ht="12" customHeight="1" x14ac:dyDescent="0.25">
      <c r="C497" s="16"/>
      <c r="D497" s="17" t="s">
        <v>41</v>
      </c>
      <c r="E497" s="6">
        <v>2382865.2200000002</v>
      </c>
      <c r="F497" s="23"/>
      <c r="G497" s="35"/>
    </row>
    <row r="498" spans="3:7" ht="12" customHeight="1" x14ac:dyDescent="0.25">
      <c r="C498" s="16"/>
      <c r="D498" s="17" t="s">
        <v>36</v>
      </c>
      <c r="E498" s="6">
        <v>4335856</v>
      </c>
      <c r="F498" s="2"/>
      <c r="G498" s="56"/>
    </row>
    <row r="499" spans="3:7" ht="12" customHeight="1" x14ac:dyDescent="0.25">
      <c r="C499" s="16"/>
      <c r="D499" s="17" t="s">
        <v>47</v>
      </c>
      <c r="E499" s="6">
        <v>29692.080000000002</v>
      </c>
      <c r="F499" s="2"/>
      <c r="G499" s="56"/>
    </row>
    <row r="500" spans="3:7" ht="12" customHeight="1" x14ac:dyDescent="0.25">
      <c r="C500" s="16"/>
      <c r="D500" s="17" t="s">
        <v>48</v>
      </c>
      <c r="E500" s="7">
        <v>396966.98</v>
      </c>
      <c r="F500" s="12">
        <f>SUM(E490:E500)</f>
        <v>24160208.619999997</v>
      </c>
      <c r="G500" s="35">
        <f>+F500/F518+0.00001</f>
        <v>0.74984990404525598</v>
      </c>
    </row>
    <row r="501" spans="3:7" ht="2.4500000000000002" customHeight="1" x14ac:dyDescent="0.25">
      <c r="C501" s="16"/>
      <c r="D501" s="17"/>
      <c r="E501" s="18"/>
      <c r="F501" s="22"/>
      <c r="G501" s="21"/>
    </row>
    <row r="502" spans="3:7" ht="12" hidden="1" customHeight="1" x14ac:dyDescent="0.25">
      <c r="C502" s="16" t="s">
        <v>34</v>
      </c>
      <c r="D502" s="32"/>
      <c r="E502" s="22"/>
      <c r="F502" s="18"/>
      <c r="G502" s="21"/>
    </row>
    <row r="503" spans="3:7" ht="12" hidden="1" customHeight="1" x14ac:dyDescent="0.25">
      <c r="C503" s="16"/>
      <c r="D503" s="33" t="s">
        <v>38</v>
      </c>
      <c r="E503" s="34"/>
      <c r="F503" s="6">
        <v>0</v>
      </c>
      <c r="G503" s="35">
        <f>+F503/F518</f>
        <v>0</v>
      </c>
    </row>
    <row r="504" spans="3:7" ht="12" customHeight="1" x14ac:dyDescent="0.25">
      <c r="C504" s="16" t="s">
        <v>46</v>
      </c>
      <c r="D504" s="32"/>
      <c r="E504" s="22"/>
      <c r="F504" s="23"/>
      <c r="G504" s="35"/>
    </row>
    <row r="505" spans="3:7" ht="12" customHeight="1" x14ac:dyDescent="0.25">
      <c r="C505" s="16"/>
      <c r="D505" s="17" t="s">
        <v>43</v>
      </c>
      <c r="E505" s="12">
        <v>747.62</v>
      </c>
      <c r="F505" s="6"/>
      <c r="G505" s="5"/>
    </row>
    <row r="506" spans="3:7" ht="12" customHeight="1" x14ac:dyDescent="0.25">
      <c r="C506" s="16"/>
      <c r="D506" s="17" t="s">
        <v>8</v>
      </c>
      <c r="E506" s="25">
        <v>330035.73</v>
      </c>
      <c r="F506" s="25">
        <f>SUM(E505:E508)</f>
        <v>330783.34999999998</v>
      </c>
      <c r="G506" s="26">
        <f>+F506/F518</f>
        <v>1.0266242288091979E-2</v>
      </c>
    </row>
    <row r="507" spans="3:7" ht="12" hidden="1" customHeight="1" x14ac:dyDescent="0.25">
      <c r="C507" s="16"/>
      <c r="D507" s="17" t="s">
        <v>9</v>
      </c>
      <c r="E507" s="25"/>
    </row>
    <row r="508" spans="3:7" ht="12" hidden="1" customHeight="1" x14ac:dyDescent="0.25">
      <c r="C508" s="16"/>
      <c r="D508" s="17" t="s">
        <v>42</v>
      </c>
      <c r="E508" s="25">
        <v>0</v>
      </c>
      <c r="F508" s="54"/>
      <c r="G508" s="55"/>
    </row>
    <row r="509" spans="3:7" ht="12" customHeight="1" x14ac:dyDescent="0.25">
      <c r="C509" s="16"/>
      <c r="D509" s="27" t="s">
        <v>37</v>
      </c>
      <c r="E509" s="18"/>
      <c r="F509" s="28">
        <f>SUM(F490:F506)</f>
        <v>24490991.969999999</v>
      </c>
      <c r="G509" s="29">
        <f>+F509/F518</f>
        <v>0.76010614633334805</v>
      </c>
    </row>
    <row r="510" spans="3:7" ht="6" customHeight="1" x14ac:dyDescent="0.25">
      <c r="C510" s="16"/>
      <c r="D510" s="27"/>
      <c r="E510" s="18"/>
      <c r="F510" s="30"/>
      <c r="G510" s="31"/>
    </row>
    <row r="511" spans="3:7" ht="6" customHeight="1" x14ac:dyDescent="0.25">
      <c r="C511" s="16"/>
      <c r="D511" s="27"/>
      <c r="E511" s="18"/>
      <c r="F511" s="30"/>
      <c r="G511" s="31"/>
    </row>
    <row r="512" spans="3:7" ht="12" customHeight="1" x14ac:dyDescent="0.25">
      <c r="C512" s="16" t="s">
        <v>10</v>
      </c>
      <c r="D512" s="17"/>
      <c r="E512" s="18"/>
      <c r="F512" s="22"/>
      <c r="G512" s="21"/>
    </row>
    <row r="513" spans="3:7" ht="12" customHeight="1" x14ac:dyDescent="0.25">
      <c r="C513" s="16"/>
      <c r="D513" s="17" t="s">
        <v>11</v>
      </c>
      <c r="E513" s="12">
        <v>1950241.32</v>
      </c>
      <c r="F513" s="22"/>
      <c r="G513" s="21"/>
    </row>
    <row r="514" spans="3:7" ht="12" customHeight="1" x14ac:dyDescent="0.25">
      <c r="C514" s="16"/>
      <c r="D514" s="17" t="s">
        <v>12</v>
      </c>
      <c r="E514" s="7">
        <v>5779256.0300000003</v>
      </c>
      <c r="F514" s="25">
        <f>SUM(E513:E514)</f>
        <v>7729497.3500000006</v>
      </c>
      <c r="G514" s="36">
        <f>+F514/F518</f>
        <v>0.23989385366665189</v>
      </c>
    </row>
    <row r="515" spans="3:7" ht="2.25" hidden="1" customHeight="1" x14ac:dyDescent="0.25">
      <c r="C515" s="16"/>
      <c r="D515" s="32"/>
      <c r="E515" s="22"/>
      <c r="F515" s="18"/>
      <c r="G515" s="21"/>
    </row>
    <row r="516" spans="3:7" ht="12" hidden="1" customHeight="1" x14ac:dyDescent="0.25">
      <c r="C516" s="16"/>
      <c r="D516" s="27" t="s">
        <v>37</v>
      </c>
      <c r="E516" s="18"/>
      <c r="F516" s="28">
        <f>SUM(F514)</f>
        <v>7729497.3500000006</v>
      </c>
      <c r="G516" s="29">
        <f>+G514</f>
        <v>0.23989385366665189</v>
      </c>
    </row>
    <row r="517" spans="3:7" ht="2.4500000000000002" hidden="1" customHeight="1" x14ac:dyDescent="0.25">
      <c r="C517" s="16"/>
      <c r="D517" s="32"/>
      <c r="E517" s="22"/>
      <c r="F517" s="18"/>
      <c r="G517" s="21"/>
    </row>
    <row r="518" spans="3:7" ht="13.5" customHeight="1" thickBot="1" x14ac:dyDescent="0.3">
      <c r="C518" s="16"/>
      <c r="D518" s="37" t="s">
        <v>13</v>
      </c>
      <c r="E518" s="22"/>
      <c r="F518" s="38">
        <f>+F509+F516</f>
        <v>32220489.32</v>
      </c>
      <c r="G518" s="39">
        <f>+G509+G516</f>
        <v>1</v>
      </c>
    </row>
    <row r="519" spans="3:7" ht="6" customHeight="1" thickTop="1" x14ac:dyDescent="0.25">
      <c r="C519" s="40"/>
      <c r="D519" s="41"/>
      <c r="E519" s="42"/>
      <c r="F519" s="42"/>
      <c r="G519" s="36"/>
    </row>
    <row r="520" spans="3:7" ht="6" customHeight="1" x14ac:dyDescent="0.25">
      <c r="C520" s="48"/>
      <c r="D520" s="32"/>
      <c r="E520" s="44"/>
      <c r="F520" s="44"/>
      <c r="G520" s="49"/>
    </row>
    <row r="521" spans="3:7" ht="6" customHeight="1" x14ac:dyDescent="0.25">
      <c r="C521" s="48"/>
      <c r="D521" s="32"/>
      <c r="E521" s="44"/>
      <c r="F521" s="44"/>
      <c r="G521" s="49"/>
    </row>
    <row r="522" spans="3:7" x14ac:dyDescent="0.25">
      <c r="D522" s="2" t="s">
        <v>44</v>
      </c>
    </row>
    <row r="523" spans="3:7" ht="16.5" x14ac:dyDescent="0.3">
      <c r="C523" s="59" t="s">
        <v>25</v>
      </c>
      <c r="D523" s="59"/>
      <c r="E523" s="59"/>
      <c r="F523" s="59"/>
      <c r="G523" s="59"/>
    </row>
    <row r="524" spans="3:7" ht="6" customHeight="1" x14ac:dyDescent="0.25"/>
    <row r="525" spans="3:7" ht="12" customHeight="1" x14ac:dyDescent="0.25">
      <c r="C525" s="60" t="s">
        <v>1</v>
      </c>
      <c r="D525" s="61"/>
      <c r="E525" s="13" t="s">
        <v>35</v>
      </c>
      <c r="F525" s="14" t="s">
        <v>2</v>
      </c>
      <c r="G525" s="15" t="s">
        <v>3</v>
      </c>
    </row>
    <row r="526" spans="3:7" ht="12" customHeight="1" x14ac:dyDescent="0.25">
      <c r="C526" s="16" t="s">
        <v>45</v>
      </c>
      <c r="D526" s="17"/>
      <c r="E526" s="18"/>
      <c r="F526" s="19"/>
      <c r="G526" s="45"/>
    </row>
    <row r="527" spans="3:7" ht="12" customHeight="1" x14ac:dyDescent="0.25">
      <c r="C527" s="16"/>
      <c r="D527" s="17" t="s">
        <v>4</v>
      </c>
      <c r="E527" s="20">
        <v>10279519.1</v>
      </c>
      <c r="G527" s="35"/>
    </row>
    <row r="528" spans="3:7" ht="12" customHeight="1" x14ac:dyDescent="0.25">
      <c r="C528" s="16"/>
      <c r="D528" s="17" t="s">
        <v>5</v>
      </c>
      <c r="E528" s="6">
        <v>3830293.44</v>
      </c>
      <c r="G528" s="35"/>
    </row>
    <row r="529" spans="3:7" ht="12" customHeight="1" x14ac:dyDescent="0.25">
      <c r="C529" s="16"/>
      <c r="D529" s="17" t="s">
        <v>33</v>
      </c>
      <c r="E529" s="6">
        <v>353822.69</v>
      </c>
      <c r="F529" s="23"/>
      <c r="G529" s="35"/>
    </row>
    <row r="530" spans="3:7" ht="12" customHeight="1" x14ac:dyDescent="0.25">
      <c r="C530" s="16"/>
      <c r="D530" s="17" t="s">
        <v>6</v>
      </c>
      <c r="E530" s="6">
        <v>477724.21</v>
      </c>
      <c r="F530" s="23"/>
      <c r="G530" s="35"/>
    </row>
    <row r="531" spans="3:7" ht="12" customHeight="1" x14ac:dyDescent="0.25">
      <c r="C531" s="16"/>
      <c r="D531" s="17" t="s">
        <v>7</v>
      </c>
      <c r="E531" s="6">
        <v>694500.5</v>
      </c>
      <c r="F531" s="23"/>
      <c r="G531" s="35"/>
    </row>
    <row r="532" spans="3:7" ht="12" hidden="1" customHeight="1" x14ac:dyDescent="0.25">
      <c r="C532" s="16"/>
      <c r="D532" s="17" t="s">
        <v>31</v>
      </c>
      <c r="E532" s="6">
        <v>0</v>
      </c>
      <c r="F532" s="23"/>
      <c r="G532" s="35"/>
    </row>
    <row r="533" spans="3:7" ht="12" customHeight="1" x14ac:dyDescent="0.25">
      <c r="C533" s="16"/>
      <c r="D533" s="17" t="s">
        <v>32</v>
      </c>
      <c r="E533" s="6">
        <v>93537.58</v>
      </c>
      <c r="F533" s="23"/>
      <c r="G533" s="35"/>
    </row>
    <row r="534" spans="3:7" ht="12" customHeight="1" x14ac:dyDescent="0.25">
      <c r="C534" s="16"/>
      <c r="D534" s="17" t="s">
        <v>41</v>
      </c>
      <c r="E534" s="6">
        <v>3735775.77</v>
      </c>
      <c r="F534" s="23"/>
      <c r="G534" s="35"/>
    </row>
    <row r="535" spans="3:7" ht="12" customHeight="1" x14ac:dyDescent="0.25">
      <c r="C535" s="16"/>
      <c r="D535" s="17" t="s">
        <v>36</v>
      </c>
      <c r="E535" s="6">
        <v>3353390</v>
      </c>
      <c r="F535" s="2"/>
      <c r="G535" s="56"/>
    </row>
    <row r="536" spans="3:7" ht="12" customHeight="1" x14ac:dyDescent="0.25">
      <c r="C536" s="16"/>
      <c r="D536" s="17" t="s">
        <v>47</v>
      </c>
      <c r="E536" s="6">
        <v>40210.6</v>
      </c>
      <c r="F536" s="2"/>
      <c r="G536" s="56"/>
    </row>
    <row r="537" spans="3:7" ht="12" customHeight="1" x14ac:dyDescent="0.25">
      <c r="C537" s="16"/>
      <c r="D537" s="17" t="s">
        <v>48</v>
      </c>
      <c r="E537" s="7">
        <v>537594.88</v>
      </c>
      <c r="F537" s="12">
        <f>SUM(E527:E537)</f>
        <v>23396368.77</v>
      </c>
      <c r="G537" s="35">
        <f>+F537/F555+0.0001</f>
        <v>0.65823703930546174</v>
      </c>
    </row>
    <row r="538" spans="3:7" ht="2.4500000000000002" customHeight="1" x14ac:dyDescent="0.25">
      <c r="C538" s="16"/>
      <c r="D538" s="17"/>
      <c r="E538" s="18"/>
      <c r="F538" s="22"/>
      <c r="G538" s="21"/>
    </row>
    <row r="539" spans="3:7" ht="12" hidden="1" customHeight="1" x14ac:dyDescent="0.25">
      <c r="C539" s="16" t="s">
        <v>34</v>
      </c>
      <c r="D539" s="32"/>
      <c r="E539" s="22"/>
      <c r="F539" s="18"/>
      <c r="G539" s="21"/>
    </row>
    <row r="540" spans="3:7" ht="12" hidden="1" customHeight="1" x14ac:dyDescent="0.25">
      <c r="C540" s="16"/>
      <c r="D540" s="33" t="s">
        <v>38</v>
      </c>
      <c r="E540" s="34"/>
      <c r="F540" s="6">
        <v>0</v>
      </c>
      <c r="G540" s="35">
        <f>+F540/F555</f>
        <v>0</v>
      </c>
    </row>
    <row r="541" spans="3:7" ht="12" customHeight="1" x14ac:dyDescent="0.25">
      <c r="C541" s="16" t="s">
        <v>46</v>
      </c>
      <c r="D541" s="32"/>
      <c r="E541" s="22"/>
      <c r="F541" s="23"/>
      <c r="G541" s="35"/>
    </row>
    <row r="542" spans="3:7" ht="12" customHeight="1" x14ac:dyDescent="0.25">
      <c r="C542" s="16"/>
      <c r="D542" s="17" t="s">
        <v>43</v>
      </c>
      <c r="E542" s="12"/>
      <c r="F542" s="25">
        <v>7918.72</v>
      </c>
      <c r="G542" s="26">
        <f>+F542/F555</f>
        <v>2.2275264110948386E-4</v>
      </c>
    </row>
    <row r="543" spans="3:7" ht="12" hidden="1" customHeight="1" x14ac:dyDescent="0.25">
      <c r="C543" s="16"/>
      <c r="D543" s="17" t="s">
        <v>8</v>
      </c>
      <c r="E543" s="22">
        <v>0</v>
      </c>
      <c r="F543" s="24"/>
      <c r="G543" s="46"/>
    </row>
    <row r="544" spans="3:7" ht="12" hidden="1" customHeight="1" x14ac:dyDescent="0.25">
      <c r="C544" s="16"/>
      <c r="D544" s="17" t="s">
        <v>9</v>
      </c>
      <c r="E544" s="25"/>
    </row>
    <row r="545" spans="3:7" ht="12" hidden="1" customHeight="1" x14ac:dyDescent="0.25">
      <c r="C545" s="16"/>
      <c r="D545" s="17" t="s">
        <v>42</v>
      </c>
      <c r="E545" s="25">
        <v>0</v>
      </c>
    </row>
    <row r="546" spans="3:7" ht="12" customHeight="1" x14ac:dyDescent="0.25">
      <c r="C546" s="16"/>
      <c r="D546" s="27" t="s">
        <v>37</v>
      </c>
      <c r="E546" s="18"/>
      <c r="F546" s="28">
        <f>SUM(F527:F543)</f>
        <v>23404287.489999998</v>
      </c>
      <c r="G546" s="29">
        <f>+F546/F555</f>
        <v>0.65835979194657113</v>
      </c>
    </row>
    <row r="547" spans="3:7" ht="6" customHeight="1" x14ac:dyDescent="0.25">
      <c r="C547" s="16"/>
      <c r="D547" s="27"/>
      <c r="E547" s="18"/>
      <c r="F547" s="30"/>
      <c r="G547" s="31"/>
    </row>
    <row r="548" spans="3:7" ht="6" customHeight="1" x14ac:dyDescent="0.25">
      <c r="C548" s="16"/>
      <c r="D548" s="27"/>
      <c r="E548" s="18"/>
      <c r="F548" s="30"/>
      <c r="G548" s="31"/>
    </row>
    <row r="549" spans="3:7" ht="12" customHeight="1" x14ac:dyDescent="0.25">
      <c r="C549" s="16" t="s">
        <v>10</v>
      </c>
      <c r="D549" s="17"/>
      <c r="E549" s="18"/>
      <c r="F549" s="22"/>
      <c r="G549" s="21"/>
    </row>
    <row r="550" spans="3:7" ht="12" customHeight="1" x14ac:dyDescent="0.25">
      <c r="C550" s="16"/>
      <c r="D550" s="17" t="s">
        <v>11</v>
      </c>
      <c r="E550" s="12">
        <v>1288456.21</v>
      </c>
      <c r="F550" s="22"/>
      <c r="G550" s="21"/>
    </row>
    <row r="551" spans="3:7" ht="12" customHeight="1" x14ac:dyDescent="0.25">
      <c r="C551" s="16"/>
      <c r="D551" s="17" t="s">
        <v>12</v>
      </c>
      <c r="E551" s="7">
        <v>10856644</v>
      </c>
      <c r="F551" s="25">
        <f>SUM(E550:E551)</f>
        <v>12145100.210000001</v>
      </c>
      <c r="G551" s="36">
        <f>+F551/F555</f>
        <v>0.34164020805342871</v>
      </c>
    </row>
    <row r="552" spans="3:7" ht="2.25" hidden="1" customHeight="1" x14ac:dyDescent="0.25">
      <c r="C552" s="16"/>
      <c r="D552" s="32"/>
      <c r="E552" s="22"/>
      <c r="F552" s="18"/>
      <c r="G552" s="21"/>
    </row>
    <row r="553" spans="3:7" ht="12" hidden="1" customHeight="1" x14ac:dyDescent="0.25">
      <c r="C553" s="16"/>
      <c r="D553" s="27" t="s">
        <v>37</v>
      </c>
      <c r="E553" s="18"/>
      <c r="F553" s="28">
        <f>SUM(F551)</f>
        <v>12145100.210000001</v>
      </c>
      <c r="G553" s="29">
        <f>+G551</f>
        <v>0.34164020805342871</v>
      </c>
    </row>
    <row r="554" spans="3:7" ht="2.4500000000000002" hidden="1" customHeight="1" x14ac:dyDescent="0.25">
      <c r="C554" s="16"/>
      <c r="D554" s="32"/>
      <c r="E554" s="22"/>
      <c r="F554" s="18"/>
      <c r="G554" s="21"/>
    </row>
    <row r="555" spans="3:7" ht="13.5" customHeight="1" thickBot="1" x14ac:dyDescent="0.3">
      <c r="C555" s="16"/>
      <c r="D555" s="37" t="s">
        <v>13</v>
      </c>
      <c r="E555" s="22"/>
      <c r="F555" s="38">
        <f>+F546+F553</f>
        <v>35549387.700000003</v>
      </c>
      <c r="G555" s="39">
        <f>+G546+G553</f>
        <v>0.99999999999999978</v>
      </c>
    </row>
    <row r="556" spans="3:7" ht="6" customHeight="1" thickTop="1" x14ac:dyDescent="0.25">
      <c r="C556" s="40"/>
      <c r="D556" s="41"/>
      <c r="E556" s="42"/>
      <c r="F556" s="42"/>
      <c r="G556" s="36"/>
    </row>
    <row r="557" spans="3:7" x14ac:dyDescent="0.25">
      <c r="C557" s="8"/>
      <c r="D557" s="9"/>
      <c r="E557" s="10"/>
      <c r="F557" s="10"/>
      <c r="G557" s="11"/>
    </row>
    <row r="558" spans="3:7" x14ac:dyDescent="0.25">
      <c r="C558" s="8"/>
      <c r="D558" s="9"/>
      <c r="E558" s="10"/>
      <c r="F558" s="10"/>
      <c r="G558" s="11"/>
    </row>
    <row r="559" spans="3:7" ht="16.5" x14ac:dyDescent="0.3">
      <c r="C559" s="59" t="s">
        <v>26</v>
      </c>
      <c r="D559" s="59"/>
      <c r="E559" s="59"/>
      <c r="F559" s="59"/>
      <c r="G559" s="59"/>
    </row>
    <row r="560" spans="3:7" ht="6" customHeight="1" x14ac:dyDescent="0.25"/>
    <row r="561" spans="3:7" ht="12" customHeight="1" x14ac:dyDescent="0.25">
      <c r="C561" s="60" t="s">
        <v>1</v>
      </c>
      <c r="D561" s="61"/>
      <c r="E561" s="13" t="s">
        <v>35</v>
      </c>
      <c r="F561" s="14" t="s">
        <v>2</v>
      </c>
      <c r="G561" s="15" t="s">
        <v>3</v>
      </c>
    </row>
    <row r="562" spans="3:7" ht="12" customHeight="1" x14ac:dyDescent="0.25">
      <c r="C562" s="16" t="s">
        <v>45</v>
      </c>
      <c r="D562" s="17"/>
      <c r="E562" s="18"/>
      <c r="F562" s="19"/>
      <c r="G562" s="45"/>
    </row>
    <row r="563" spans="3:7" ht="12" customHeight="1" x14ac:dyDescent="0.25">
      <c r="C563" s="16"/>
      <c r="D563" s="17" t="s">
        <v>4</v>
      </c>
      <c r="E563" s="20">
        <v>6631458.4299999997</v>
      </c>
      <c r="G563" s="35"/>
    </row>
    <row r="564" spans="3:7" ht="12" customHeight="1" x14ac:dyDescent="0.25">
      <c r="C564" s="16"/>
      <c r="D564" s="17" t="s">
        <v>5</v>
      </c>
      <c r="E564" s="6">
        <v>2333561.48</v>
      </c>
      <c r="G564" s="35"/>
    </row>
    <row r="565" spans="3:7" ht="12" customHeight="1" x14ac:dyDescent="0.25">
      <c r="C565" s="16"/>
      <c r="D565" s="17" t="s">
        <v>33</v>
      </c>
      <c r="E565" s="6">
        <v>460087.91</v>
      </c>
      <c r="F565" s="23"/>
      <c r="G565" s="35"/>
    </row>
    <row r="566" spans="3:7" ht="12" customHeight="1" x14ac:dyDescent="0.25">
      <c r="C566" s="16"/>
      <c r="D566" s="17" t="s">
        <v>6</v>
      </c>
      <c r="E566" s="6">
        <v>76935.740000000005</v>
      </c>
      <c r="F566" s="23"/>
      <c r="G566" s="35"/>
    </row>
    <row r="567" spans="3:7" ht="12" customHeight="1" x14ac:dyDescent="0.25">
      <c r="C567" s="16"/>
      <c r="D567" s="17" t="s">
        <v>7</v>
      </c>
      <c r="E567" s="6">
        <v>103071.33</v>
      </c>
      <c r="F567" s="23"/>
      <c r="G567" s="35"/>
    </row>
    <row r="568" spans="3:7" ht="12" hidden="1" customHeight="1" x14ac:dyDescent="0.25">
      <c r="C568" s="16"/>
      <c r="D568" s="17" t="s">
        <v>31</v>
      </c>
      <c r="E568" s="6">
        <v>0</v>
      </c>
      <c r="F568" s="23"/>
      <c r="G568" s="35"/>
    </row>
    <row r="569" spans="3:7" ht="12" customHeight="1" x14ac:dyDescent="0.25">
      <c r="C569" s="16"/>
      <c r="D569" s="17" t="s">
        <v>32</v>
      </c>
      <c r="E569" s="6">
        <v>47543.08</v>
      </c>
      <c r="F569" s="23"/>
      <c r="G569" s="35"/>
    </row>
    <row r="570" spans="3:7" ht="12" customHeight="1" x14ac:dyDescent="0.25">
      <c r="C570" s="16"/>
      <c r="D570" s="17" t="s">
        <v>41</v>
      </c>
      <c r="E570" s="6">
        <v>1556579.93</v>
      </c>
      <c r="F570" s="23"/>
      <c r="G570" s="35"/>
    </row>
    <row r="571" spans="3:7" ht="12" customHeight="1" x14ac:dyDescent="0.25">
      <c r="C571" s="16"/>
      <c r="D571" s="17" t="s">
        <v>36</v>
      </c>
      <c r="E571" s="6">
        <v>688912</v>
      </c>
      <c r="F571" s="2"/>
      <c r="G571" s="56"/>
    </row>
    <row r="572" spans="3:7" ht="12" customHeight="1" x14ac:dyDescent="0.25">
      <c r="C572" s="16"/>
      <c r="D572" s="17" t="s">
        <v>47</v>
      </c>
      <c r="E572" s="6">
        <v>20438.2</v>
      </c>
      <c r="F572" s="2"/>
      <c r="G572" s="56"/>
    </row>
    <row r="573" spans="3:7" ht="12" customHeight="1" x14ac:dyDescent="0.25">
      <c r="C573" s="16"/>
      <c r="D573" s="17" t="s">
        <v>48</v>
      </c>
      <c r="E573" s="7">
        <v>273247.56</v>
      </c>
      <c r="F573" s="12">
        <f>SUM(E563:E573)</f>
        <v>12191835.66</v>
      </c>
      <c r="G573" s="35">
        <f>+F573/F591</f>
        <v>0.85074853859569477</v>
      </c>
    </row>
    <row r="574" spans="3:7" ht="2.4500000000000002" customHeight="1" x14ac:dyDescent="0.25">
      <c r="C574" s="16"/>
      <c r="D574" s="17"/>
      <c r="E574" s="18"/>
      <c r="F574" s="22"/>
      <c r="G574" s="21"/>
    </row>
    <row r="575" spans="3:7" ht="12" hidden="1" customHeight="1" x14ac:dyDescent="0.25">
      <c r="C575" s="16" t="s">
        <v>34</v>
      </c>
      <c r="D575" s="32"/>
      <c r="E575" s="22"/>
      <c r="F575" s="18"/>
      <c r="G575" s="21"/>
    </row>
    <row r="576" spans="3:7" ht="12" hidden="1" customHeight="1" x14ac:dyDescent="0.25">
      <c r="C576" s="16"/>
      <c r="D576" s="33" t="s">
        <v>38</v>
      </c>
      <c r="E576" s="34"/>
      <c r="F576" s="6">
        <v>0</v>
      </c>
      <c r="G576" s="35">
        <f>+F576/F591</f>
        <v>0</v>
      </c>
    </row>
    <row r="577" spans="3:7" ht="12" customHeight="1" x14ac:dyDescent="0.25">
      <c r="C577" s="16" t="s">
        <v>46</v>
      </c>
      <c r="D577" s="32"/>
      <c r="E577" s="22"/>
      <c r="F577" s="23"/>
      <c r="G577" s="35"/>
    </row>
    <row r="578" spans="3:7" ht="12" customHeight="1" x14ac:dyDescent="0.25">
      <c r="C578" s="16"/>
      <c r="D578" s="17" t="s">
        <v>43</v>
      </c>
      <c r="E578" s="12">
        <v>5396.67</v>
      </c>
      <c r="F578" s="6"/>
      <c r="G578" s="5"/>
    </row>
    <row r="579" spans="3:7" ht="12" hidden="1" customHeight="1" x14ac:dyDescent="0.25">
      <c r="C579" s="16"/>
      <c r="D579" s="17" t="s">
        <v>8</v>
      </c>
      <c r="E579" s="22">
        <v>0</v>
      </c>
      <c r="F579" s="24"/>
      <c r="G579" s="46"/>
    </row>
    <row r="580" spans="3:7" ht="12" customHeight="1" x14ac:dyDescent="0.25">
      <c r="C580" s="16"/>
      <c r="D580" s="17" t="s">
        <v>9</v>
      </c>
      <c r="E580" s="25">
        <v>27541.17</v>
      </c>
      <c r="F580" s="25">
        <f>SUM(E578:E581)</f>
        <v>32937.839999999997</v>
      </c>
      <c r="G580" s="26">
        <f>+F580/F591</f>
        <v>2.2984085437138197E-3</v>
      </c>
    </row>
    <row r="581" spans="3:7" ht="12" hidden="1" customHeight="1" x14ac:dyDescent="0.25">
      <c r="C581" s="16"/>
      <c r="D581" s="17" t="s">
        <v>42</v>
      </c>
      <c r="E581" s="25">
        <v>0</v>
      </c>
    </row>
    <row r="582" spans="3:7" ht="12" customHeight="1" x14ac:dyDescent="0.25">
      <c r="C582" s="16"/>
      <c r="D582" s="27" t="s">
        <v>37</v>
      </c>
      <c r="E582" s="18"/>
      <c r="F582" s="28">
        <f>SUM(F563:F580)</f>
        <v>12224773.5</v>
      </c>
      <c r="G582" s="29">
        <f>+F582/F591</f>
        <v>0.85304694713940865</v>
      </c>
    </row>
    <row r="583" spans="3:7" ht="6" customHeight="1" x14ac:dyDescent="0.25">
      <c r="C583" s="16"/>
      <c r="D583" s="27"/>
      <c r="E583" s="18"/>
      <c r="F583" s="30"/>
      <c r="G583" s="31"/>
    </row>
    <row r="584" spans="3:7" ht="6" customHeight="1" x14ac:dyDescent="0.25">
      <c r="C584" s="16"/>
      <c r="D584" s="27"/>
      <c r="E584" s="18"/>
      <c r="F584" s="30"/>
      <c r="G584" s="31"/>
    </row>
    <row r="585" spans="3:7" ht="12" customHeight="1" x14ac:dyDescent="0.25">
      <c r="C585" s="16" t="s">
        <v>10</v>
      </c>
      <c r="D585" s="17"/>
      <c r="E585" s="18"/>
      <c r="F585" s="22"/>
      <c r="G585" s="21"/>
    </row>
    <row r="586" spans="3:7" ht="12" customHeight="1" x14ac:dyDescent="0.25">
      <c r="C586" s="16"/>
      <c r="D586" s="17" t="s">
        <v>11</v>
      </c>
      <c r="E586" s="12">
        <v>688025.21</v>
      </c>
      <c r="F586" s="22"/>
      <c r="G586" s="21"/>
    </row>
    <row r="587" spans="3:7" ht="12" customHeight="1" x14ac:dyDescent="0.25">
      <c r="C587" s="16"/>
      <c r="D587" s="17" t="s">
        <v>12</v>
      </c>
      <c r="E587" s="7">
        <v>1417917.25</v>
      </c>
      <c r="F587" s="25">
        <f>SUM(E586:E587)</f>
        <v>2105942.46</v>
      </c>
      <c r="G587" s="36">
        <f>+F587/F591</f>
        <v>0.14695305286059132</v>
      </c>
    </row>
    <row r="588" spans="3:7" ht="2.25" hidden="1" customHeight="1" x14ac:dyDescent="0.25">
      <c r="C588" s="16"/>
      <c r="D588" s="32"/>
      <c r="E588" s="22"/>
      <c r="F588" s="18"/>
      <c r="G588" s="21"/>
    </row>
    <row r="589" spans="3:7" ht="12" hidden="1" customHeight="1" x14ac:dyDescent="0.25">
      <c r="C589" s="16"/>
      <c r="D589" s="27" t="s">
        <v>37</v>
      </c>
      <c r="E589" s="18"/>
      <c r="F589" s="28">
        <f>SUM(F587)</f>
        <v>2105942.46</v>
      </c>
      <c r="G589" s="29">
        <f>+G587</f>
        <v>0.14695305286059132</v>
      </c>
    </row>
    <row r="590" spans="3:7" ht="2.4500000000000002" hidden="1" customHeight="1" x14ac:dyDescent="0.25">
      <c r="C590" s="16"/>
      <c r="D590" s="32"/>
      <c r="E590" s="22"/>
      <c r="F590" s="18"/>
      <c r="G590" s="21"/>
    </row>
    <row r="591" spans="3:7" ht="13.5" customHeight="1" thickBot="1" x14ac:dyDescent="0.3">
      <c r="C591" s="16"/>
      <c r="D591" s="37" t="s">
        <v>13</v>
      </c>
      <c r="E591" s="22"/>
      <c r="F591" s="38">
        <f>+F582+F589</f>
        <v>14330715.960000001</v>
      </c>
      <c r="G591" s="39">
        <f>+G582+G589</f>
        <v>1</v>
      </c>
    </row>
    <row r="592" spans="3:7" ht="6" customHeight="1" thickTop="1" x14ac:dyDescent="0.25">
      <c r="C592" s="40"/>
      <c r="D592" s="41"/>
      <c r="E592" s="42"/>
      <c r="F592" s="42"/>
      <c r="G592" s="36"/>
    </row>
    <row r="593" spans="3:7" ht="6" customHeight="1" x14ac:dyDescent="0.25">
      <c r="C593" s="48"/>
      <c r="D593" s="32"/>
      <c r="E593" s="44"/>
      <c r="F593" s="44"/>
      <c r="G593" s="49"/>
    </row>
    <row r="594" spans="3:7" x14ac:dyDescent="0.25">
      <c r="D594" s="2" t="s">
        <v>44</v>
      </c>
    </row>
    <row r="595" spans="3:7" ht="16.5" x14ac:dyDescent="0.3">
      <c r="C595" s="59" t="s">
        <v>27</v>
      </c>
      <c r="D595" s="59"/>
      <c r="E595" s="59"/>
      <c r="F595" s="59"/>
      <c r="G595" s="59"/>
    </row>
    <row r="596" spans="3:7" ht="6" customHeight="1" x14ac:dyDescent="0.25"/>
    <row r="597" spans="3:7" ht="12" customHeight="1" x14ac:dyDescent="0.25">
      <c r="C597" s="60" t="s">
        <v>1</v>
      </c>
      <c r="D597" s="61"/>
      <c r="E597" s="13" t="s">
        <v>35</v>
      </c>
      <c r="F597" s="14" t="s">
        <v>2</v>
      </c>
      <c r="G597" s="15" t="s">
        <v>3</v>
      </c>
    </row>
    <row r="598" spans="3:7" ht="12" customHeight="1" x14ac:dyDescent="0.25">
      <c r="C598" s="16" t="s">
        <v>45</v>
      </c>
      <c r="D598" s="17"/>
      <c r="E598" s="18"/>
      <c r="F598" s="19"/>
      <c r="G598" s="45"/>
    </row>
    <row r="599" spans="3:7" ht="12" customHeight="1" x14ac:dyDescent="0.25">
      <c r="C599" s="16"/>
      <c r="D599" s="17" t="s">
        <v>4</v>
      </c>
      <c r="E599" s="20">
        <v>5410253.3200000003</v>
      </c>
      <c r="G599" s="35"/>
    </row>
    <row r="600" spans="3:7" ht="12" customHeight="1" x14ac:dyDescent="0.25">
      <c r="C600" s="16"/>
      <c r="D600" s="17" t="s">
        <v>5</v>
      </c>
      <c r="E600" s="6">
        <v>1795121.9</v>
      </c>
      <c r="G600" s="35"/>
    </row>
    <row r="601" spans="3:7" ht="12" customHeight="1" x14ac:dyDescent="0.25">
      <c r="C601" s="16"/>
      <c r="D601" s="17" t="s">
        <v>33</v>
      </c>
      <c r="E601" s="6">
        <v>572425.37</v>
      </c>
      <c r="F601" s="23"/>
      <c r="G601" s="35"/>
    </row>
    <row r="602" spans="3:7" ht="12" customHeight="1" x14ac:dyDescent="0.25">
      <c r="C602" s="16"/>
      <c r="D602" s="17" t="s">
        <v>6</v>
      </c>
      <c r="E602" s="6">
        <v>132137.12</v>
      </c>
      <c r="F602" s="23"/>
      <c r="G602" s="35"/>
    </row>
    <row r="603" spans="3:7" ht="12" customHeight="1" x14ac:dyDescent="0.25">
      <c r="C603" s="16"/>
      <c r="D603" s="17" t="s">
        <v>7</v>
      </c>
      <c r="E603" s="6">
        <v>174911.64</v>
      </c>
      <c r="F603" s="23"/>
      <c r="G603" s="35"/>
    </row>
    <row r="604" spans="3:7" ht="12" hidden="1" customHeight="1" x14ac:dyDescent="0.25">
      <c r="C604" s="16"/>
      <c r="D604" s="17" t="s">
        <v>31</v>
      </c>
      <c r="E604" s="6">
        <v>0</v>
      </c>
      <c r="F604" s="23"/>
      <c r="G604" s="35"/>
    </row>
    <row r="605" spans="3:7" ht="12" customHeight="1" x14ac:dyDescent="0.25">
      <c r="C605" s="16"/>
      <c r="D605" s="17" t="s">
        <v>32</v>
      </c>
      <c r="E605" s="6">
        <v>52335.16</v>
      </c>
      <c r="F605" s="23"/>
      <c r="G605" s="35"/>
    </row>
    <row r="606" spans="3:7" ht="12" customHeight="1" x14ac:dyDescent="0.25">
      <c r="C606" s="16"/>
      <c r="D606" s="17" t="s">
        <v>41</v>
      </c>
      <c r="E606" s="6">
        <v>1754852.34</v>
      </c>
      <c r="F606" s="23"/>
      <c r="G606" s="35"/>
    </row>
    <row r="607" spans="3:7" ht="12" customHeight="1" x14ac:dyDescent="0.25">
      <c r="C607" s="16"/>
      <c r="D607" s="17" t="s">
        <v>36</v>
      </c>
      <c r="E607" s="6">
        <v>4074030</v>
      </c>
      <c r="F607" s="2"/>
      <c r="G607" s="56"/>
    </row>
    <row r="608" spans="3:7" ht="12" customHeight="1" x14ac:dyDescent="0.25">
      <c r="C608" s="16"/>
      <c r="D608" s="17" t="s">
        <v>47</v>
      </c>
      <c r="E608" s="6">
        <v>22498.240000000002</v>
      </c>
      <c r="F608" s="2"/>
      <c r="G608" s="56"/>
    </row>
    <row r="609" spans="3:7" ht="12" customHeight="1" x14ac:dyDescent="0.25">
      <c r="C609" s="16"/>
      <c r="D609" s="17" t="s">
        <v>48</v>
      </c>
      <c r="E609" s="7">
        <v>300789.37</v>
      </c>
      <c r="F609" s="12">
        <f>SUM(E599:E609)</f>
        <v>14289354.460000001</v>
      </c>
      <c r="G609" s="35">
        <f>+F609/F627</f>
        <v>0.65963496403781674</v>
      </c>
    </row>
    <row r="610" spans="3:7" ht="2.4500000000000002" customHeight="1" x14ac:dyDescent="0.25">
      <c r="C610" s="16"/>
      <c r="D610" s="17"/>
      <c r="E610" s="18"/>
      <c r="F610" s="22"/>
      <c r="G610" s="21"/>
    </row>
    <row r="611" spans="3:7" ht="12" hidden="1" customHeight="1" x14ac:dyDescent="0.25">
      <c r="C611" s="16" t="s">
        <v>34</v>
      </c>
      <c r="D611" s="32"/>
      <c r="E611" s="22"/>
      <c r="F611" s="18"/>
      <c r="G611" s="21"/>
    </row>
    <row r="612" spans="3:7" ht="12" hidden="1" customHeight="1" x14ac:dyDescent="0.25">
      <c r="C612" s="16"/>
      <c r="D612" s="33" t="s">
        <v>38</v>
      </c>
      <c r="E612" s="34"/>
      <c r="F612" s="6">
        <v>0</v>
      </c>
      <c r="G612" s="35">
        <f>+F612/F627</f>
        <v>0</v>
      </c>
    </row>
    <row r="613" spans="3:7" ht="12" customHeight="1" x14ac:dyDescent="0.25">
      <c r="C613" s="16" t="s">
        <v>46</v>
      </c>
      <c r="D613" s="32"/>
      <c r="E613" s="22"/>
      <c r="F613" s="23"/>
      <c r="G613" s="35"/>
    </row>
    <row r="614" spans="3:7" ht="12" hidden="1" customHeight="1" x14ac:dyDescent="0.25">
      <c r="C614" s="16"/>
      <c r="D614" s="17" t="s">
        <v>43</v>
      </c>
      <c r="E614" s="12"/>
      <c r="F614" s="6"/>
      <c r="G614" s="5"/>
    </row>
    <row r="615" spans="3:7" ht="12" hidden="1" customHeight="1" x14ac:dyDescent="0.25">
      <c r="C615" s="16"/>
      <c r="D615" s="17" t="s">
        <v>8</v>
      </c>
      <c r="E615" s="6"/>
      <c r="F615" s="24"/>
      <c r="G615" s="46"/>
    </row>
    <row r="616" spans="3:7" ht="12" customHeight="1" x14ac:dyDescent="0.25">
      <c r="C616" s="16"/>
      <c r="D616" s="17" t="s">
        <v>9</v>
      </c>
      <c r="F616" s="7">
        <v>6080.91</v>
      </c>
      <c r="G616" s="26">
        <f>+F616/F627</f>
        <v>2.8071113082089503E-4</v>
      </c>
    </row>
    <row r="617" spans="3:7" ht="12" hidden="1" customHeight="1" x14ac:dyDescent="0.25">
      <c r="C617" s="16"/>
      <c r="D617" s="17" t="s">
        <v>42</v>
      </c>
      <c r="E617" s="25">
        <v>0</v>
      </c>
      <c r="F617" s="25"/>
    </row>
    <row r="618" spans="3:7" ht="12" customHeight="1" x14ac:dyDescent="0.25">
      <c r="C618" s="16"/>
      <c r="D618" s="27" t="s">
        <v>37</v>
      </c>
      <c r="E618" s="18"/>
      <c r="F618" s="28">
        <f>SUM(F599:F617)</f>
        <v>14295435.370000001</v>
      </c>
      <c r="G618" s="29">
        <f>+F618/F627</f>
        <v>0.65991567516863769</v>
      </c>
    </row>
    <row r="619" spans="3:7" ht="6" customHeight="1" x14ac:dyDescent="0.25">
      <c r="C619" s="16"/>
      <c r="D619" s="27"/>
      <c r="E619" s="18"/>
      <c r="F619" s="30"/>
      <c r="G619" s="31"/>
    </row>
    <row r="620" spans="3:7" ht="6" customHeight="1" x14ac:dyDescent="0.25">
      <c r="C620" s="16"/>
      <c r="D620" s="27"/>
      <c r="E620" s="18"/>
      <c r="F620" s="30"/>
      <c r="G620" s="31"/>
    </row>
    <row r="621" spans="3:7" ht="12" customHeight="1" x14ac:dyDescent="0.25">
      <c r="C621" s="16" t="s">
        <v>10</v>
      </c>
      <c r="D621" s="17"/>
      <c r="E621" s="18"/>
      <c r="F621" s="22"/>
      <c r="G621" s="21"/>
    </row>
    <row r="622" spans="3:7" ht="12" customHeight="1" x14ac:dyDescent="0.25">
      <c r="C622" s="16"/>
      <c r="D622" s="17" t="s">
        <v>11</v>
      </c>
      <c r="E622" s="12">
        <v>4660390.6100000003</v>
      </c>
      <c r="F622" s="22"/>
      <c r="G622" s="21"/>
    </row>
    <row r="623" spans="3:7" ht="12" customHeight="1" x14ac:dyDescent="0.25">
      <c r="C623" s="16"/>
      <c r="D623" s="17" t="s">
        <v>12</v>
      </c>
      <c r="E623" s="7">
        <v>2706692.29</v>
      </c>
      <c r="F623" s="25">
        <f>SUM(E622:E623)</f>
        <v>7367082.9000000004</v>
      </c>
      <c r="G623" s="36">
        <f>+F623/F627</f>
        <v>0.34008432483136225</v>
      </c>
    </row>
    <row r="624" spans="3:7" ht="2.25" hidden="1" customHeight="1" x14ac:dyDescent="0.25">
      <c r="C624" s="16"/>
      <c r="D624" s="32"/>
      <c r="E624" s="22"/>
      <c r="F624" s="18"/>
      <c r="G624" s="21"/>
    </row>
    <row r="625" spans="3:7" ht="12" hidden="1" customHeight="1" x14ac:dyDescent="0.25">
      <c r="C625" s="16"/>
      <c r="D625" s="27" t="s">
        <v>37</v>
      </c>
      <c r="E625" s="18"/>
      <c r="F625" s="28">
        <f>SUM(F623)</f>
        <v>7367082.9000000004</v>
      </c>
      <c r="G625" s="29">
        <f>+G623</f>
        <v>0.34008432483136225</v>
      </c>
    </row>
    <row r="626" spans="3:7" ht="2.4500000000000002" hidden="1" customHeight="1" x14ac:dyDescent="0.25">
      <c r="C626" s="16"/>
      <c r="D626" s="32"/>
      <c r="E626" s="22"/>
      <c r="F626" s="18"/>
      <c r="G626" s="21"/>
    </row>
    <row r="627" spans="3:7" ht="13.5" customHeight="1" thickBot="1" x14ac:dyDescent="0.3">
      <c r="C627" s="16"/>
      <c r="D627" s="37" t="s">
        <v>13</v>
      </c>
      <c r="E627" s="22"/>
      <c r="F627" s="38">
        <f>+F618+F625</f>
        <v>21662518.270000003</v>
      </c>
      <c r="G627" s="39">
        <f>+G618+G625</f>
        <v>1</v>
      </c>
    </row>
    <row r="628" spans="3:7" ht="6" customHeight="1" thickTop="1" x14ac:dyDescent="0.25">
      <c r="C628" s="40"/>
      <c r="D628" s="41"/>
      <c r="E628" s="42"/>
      <c r="F628" s="42"/>
      <c r="G628" s="36"/>
    </row>
    <row r="629" spans="3:7" x14ac:dyDescent="0.25">
      <c r="C629" s="8"/>
      <c r="D629" s="9"/>
      <c r="E629" s="10"/>
      <c r="F629" s="10"/>
      <c r="G629" s="11"/>
    </row>
    <row r="630" spans="3:7" x14ac:dyDescent="0.25">
      <c r="C630" s="8"/>
      <c r="D630" s="9"/>
      <c r="E630" s="10"/>
      <c r="F630" s="10"/>
      <c r="G630" s="11"/>
    </row>
    <row r="631" spans="3:7" ht="16.5" x14ac:dyDescent="0.3">
      <c r="C631" s="59" t="s">
        <v>28</v>
      </c>
      <c r="D631" s="59"/>
      <c r="E631" s="59"/>
      <c r="F631" s="59"/>
      <c r="G631" s="59"/>
    </row>
    <row r="632" spans="3:7" ht="6" customHeight="1" x14ac:dyDescent="0.25"/>
    <row r="633" spans="3:7" ht="12" customHeight="1" x14ac:dyDescent="0.25">
      <c r="C633" s="60" t="s">
        <v>1</v>
      </c>
      <c r="D633" s="61"/>
      <c r="E633" s="13" t="s">
        <v>35</v>
      </c>
      <c r="F633" s="14" t="s">
        <v>2</v>
      </c>
      <c r="G633" s="15" t="s">
        <v>3</v>
      </c>
    </row>
    <row r="634" spans="3:7" ht="12" customHeight="1" x14ac:dyDescent="0.25">
      <c r="C634" s="16" t="s">
        <v>45</v>
      </c>
      <c r="D634" s="17"/>
      <c r="E634" s="18"/>
      <c r="F634" s="19"/>
      <c r="G634" s="45"/>
    </row>
    <row r="635" spans="3:7" ht="12" customHeight="1" x14ac:dyDescent="0.25">
      <c r="C635" s="16"/>
      <c r="D635" s="17" t="s">
        <v>4</v>
      </c>
      <c r="E635" s="20">
        <v>5547543.8600000003</v>
      </c>
      <c r="G635" s="35"/>
    </row>
    <row r="636" spans="3:7" ht="12" customHeight="1" x14ac:dyDescent="0.25">
      <c r="C636" s="16"/>
      <c r="D636" s="17" t="s">
        <v>5</v>
      </c>
      <c r="E636" s="6">
        <v>1793731.35</v>
      </c>
      <c r="G636" s="35"/>
    </row>
    <row r="637" spans="3:7" ht="12" customHeight="1" x14ac:dyDescent="0.25">
      <c r="C637" s="16"/>
      <c r="D637" s="17" t="s">
        <v>33</v>
      </c>
      <c r="E637" s="6">
        <v>602280.81999999995</v>
      </c>
      <c r="F637" s="23"/>
      <c r="G637" s="35"/>
    </row>
    <row r="638" spans="3:7" ht="12" customHeight="1" x14ac:dyDescent="0.25">
      <c r="C638" s="16"/>
      <c r="D638" s="17" t="s">
        <v>6</v>
      </c>
      <c r="E638" s="6">
        <v>342177.25</v>
      </c>
      <c r="F638" s="23"/>
      <c r="G638" s="35"/>
    </row>
    <row r="639" spans="3:7" ht="12" customHeight="1" x14ac:dyDescent="0.25">
      <c r="C639" s="16"/>
      <c r="D639" s="17" t="s">
        <v>7</v>
      </c>
      <c r="E639" s="6">
        <v>440633.16</v>
      </c>
      <c r="F639" s="23"/>
      <c r="G639" s="35"/>
    </row>
    <row r="640" spans="3:7" ht="12" hidden="1" customHeight="1" x14ac:dyDescent="0.25">
      <c r="C640" s="16"/>
      <c r="D640" s="17" t="s">
        <v>31</v>
      </c>
      <c r="E640" s="6">
        <v>0</v>
      </c>
      <c r="F640" s="23"/>
      <c r="G640" s="35"/>
    </row>
    <row r="641" spans="3:7" ht="12" customHeight="1" x14ac:dyDescent="0.25">
      <c r="C641" s="16"/>
      <c r="D641" s="17" t="s">
        <v>32</v>
      </c>
      <c r="E641" s="6">
        <v>67490.62</v>
      </c>
      <c r="F641" s="23"/>
      <c r="G641" s="35"/>
    </row>
    <row r="642" spans="3:7" ht="12" customHeight="1" x14ac:dyDescent="0.25">
      <c r="C642" s="16"/>
      <c r="D642" s="17" t="s">
        <v>41</v>
      </c>
      <c r="E642" s="6">
        <v>2378491.2200000002</v>
      </c>
      <c r="F642" s="23"/>
      <c r="G642" s="35"/>
    </row>
    <row r="643" spans="3:7" ht="12" customHeight="1" x14ac:dyDescent="0.25">
      <c r="C643" s="16"/>
      <c r="D643" s="17" t="s">
        <v>36</v>
      </c>
      <c r="E643" s="6">
        <v>1774368</v>
      </c>
      <c r="F643" s="2"/>
      <c r="G643" s="56"/>
    </row>
    <row r="644" spans="3:7" ht="12" customHeight="1" x14ac:dyDescent="0.25">
      <c r="C644" s="16"/>
      <c r="D644" s="17" t="s">
        <v>47</v>
      </c>
      <c r="E644" s="6">
        <v>29013.360000000001</v>
      </c>
      <c r="F644" s="2"/>
      <c r="G644" s="56"/>
    </row>
    <row r="645" spans="3:7" ht="12" customHeight="1" x14ac:dyDescent="0.25">
      <c r="C645" s="16"/>
      <c r="D645" s="17" t="s">
        <v>48</v>
      </c>
      <c r="E645" s="7">
        <v>387893.32</v>
      </c>
      <c r="F645" s="12">
        <f>SUM(E635:E645)</f>
        <v>13363622.960000001</v>
      </c>
      <c r="G645" s="35">
        <f>+F645/F663</f>
        <v>0.32271556397468332</v>
      </c>
    </row>
    <row r="646" spans="3:7" ht="2.4500000000000002" customHeight="1" x14ac:dyDescent="0.25">
      <c r="C646" s="16"/>
      <c r="D646" s="17"/>
      <c r="E646" s="18"/>
      <c r="F646" s="22"/>
      <c r="G646" s="21"/>
    </row>
    <row r="647" spans="3:7" ht="12" hidden="1" customHeight="1" x14ac:dyDescent="0.25">
      <c r="C647" s="16" t="s">
        <v>34</v>
      </c>
      <c r="D647" s="32"/>
      <c r="E647" s="22"/>
      <c r="F647" s="18"/>
      <c r="G647" s="21"/>
    </row>
    <row r="648" spans="3:7" ht="12" hidden="1" customHeight="1" x14ac:dyDescent="0.25">
      <c r="C648" s="16"/>
      <c r="D648" s="33" t="s">
        <v>38</v>
      </c>
      <c r="E648" s="34"/>
      <c r="F648" s="6">
        <v>0</v>
      </c>
      <c r="G648" s="35">
        <f>+F648/F663</f>
        <v>0</v>
      </c>
    </row>
    <row r="649" spans="3:7" ht="12" customHeight="1" x14ac:dyDescent="0.25">
      <c r="C649" s="16" t="s">
        <v>46</v>
      </c>
      <c r="D649" s="32"/>
      <c r="E649" s="22"/>
      <c r="F649" s="23"/>
      <c r="G649" s="35"/>
    </row>
    <row r="650" spans="3:7" ht="12" hidden="1" customHeight="1" x14ac:dyDescent="0.25">
      <c r="C650" s="16"/>
      <c r="D650" s="17" t="s">
        <v>43</v>
      </c>
      <c r="E650" s="12">
        <v>0</v>
      </c>
      <c r="F650" s="6"/>
      <c r="G650" s="5"/>
    </row>
    <row r="651" spans="3:7" ht="12" customHeight="1" x14ac:dyDescent="0.25">
      <c r="C651" s="16"/>
      <c r="D651" s="17" t="s">
        <v>8</v>
      </c>
      <c r="E651" s="6"/>
      <c r="F651" s="25">
        <v>6315.86</v>
      </c>
      <c r="G651" s="26">
        <f>+F651/F663</f>
        <v>1.5252048998882733E-4</v>
      </c>
    </row>
    <row r="652" spans="3:7" ht="12" hidden="1" customHeight="1" x14ac:dyDescent="0.25">
      <c r="C652" s="16"/>
      <c r="D652" s="17" t="s">
        <v>9</v>
      </c>
      <c r="E652" s="25">
        <v>0</v>
      </c>
    </row>
    <row r="653" spans="3:7" ht="12" hidden="1" customHeight="1" x14ac:dyDescent="0.25">
      <c r="C653" s="16"/>
      <c r="D653" s="17" t="s">
        <v>42</v>
      </c>
      <c r="E653" s="25">
        <v>0</v>
      </c>
      <c r="F653" s="25"/>
    </row>
    <row r="654" spans="3:7" ht="12" customHeight="1" x14ac:dyDescent="0.25">
      <c r="C654" s="16"/>
      <c r="D654" s="27" t="s">
        <v>37</v>
      </c>
      <c r="E654" s="18"/>
      <c r="F654" s="28">
        <f>SUM(F635:F653)</f>
        <v>13369938.82</v>
      </c>
      <c r="G654" s="29">
        <f>+F654/F663</f>
        <v>0.32286808446467213</v>
      </c>
    </row>
    <row r="655" spans="3:7" ht="6" customHeight="1" x14ac:dyDescent="0.25">
      <c r="C655" s="16"/>
      <c r="D655" s="27"/>
      <c r="E655" s="18"/>
      <c r="F655" s="30"/>
      <c r="G655" s="31"/>
    </row>
    <row r="656" spans="3:7" ht="6" customHeight="1" x14ac:dyDescent="0.25">
      <c r="C656" s="16"/>
      <c r="D656" s="27"/>
      <c r="E656" s="18"/>
      <c r="F656" s="30"/>
      <c r="G656" s="31"/>
    </row>
    <row r="657" spans="3:7" ht="12" customHeight="1" x14ac:dyDescent="0.25">
      <c r="C657" s="16" t="s">
        <v>10</v>
      </c>
      <c r="D657" s="17"/>
      <c r="E657" s="18"/>
      <c r="F657" s="22"/>
      <c r="G657" s="21"/>
    </row>
    <row r="658" spans="3:7" ht="12" customHeight="1" x14ac:dyDescent="0.25">
      <c r="C658" s="16"/>
      <c r="D658" s="17" t="s">
        <v>11</v>
      </c>
      <c r="E658" s="12">
        <v>20001389.670000002</v>
      </c>
      <c r="F658" s="22"/>
      <c r="G658" s="21"/>
    </row>
    <row r="659" spans="3:7" ht="12" customHeight="1" x14ac:dyDescent="0.25">
      <c r="C659" s="16"/>
      <c r="D659" s="17" t="s">
        <v>12</v>
      </c>
      <c r="E659" s="7">
        <v>8038583.0599999996</v>
      </c>
      <c r="F659" s="25">
        <f>SUM(E658:E659)</f>
        <v>28039972.73</v>
      </c>
      <c r="G659" s="36">
        <f>+F659/F663</f>
        <v>0.67713191553532803</v>
      </c>
    </row>
    <row r="660" spans="3:7" ht="2.25" hidden="1" customHeight="1" x14ac:dyDescent="0.25">
      <c r="C660" s="16"/>
      <c r="D660" s="32"/>
      <c r="E660" s="22"/>
      <c r="F660" s="18"/>
      <c r="G660" s="21"/>
    </row>
    <row r="661" spans="3:7" ht="12" hidden="1" customHeight="1" x14ac:dyDescent="0.25">
      <c r="C661" s="16"/>
      <c r="D661" s="27" t="s">
        <v>37</v>
      </c>
      <c r="E661" s="18"/>
      <c r="F661" s="28">
        <f>SUM(F659)</f>
        <v>28039972.73</v>
      </c>
      <c r="G661" s="29">
        <f>+G659</f>
        <v>0.67713191553532803</v>
      </c>
    </row>
    <row r="662" spans="3:7" ht="2.4500000000000002" hidden="1" customHeight="1" x14ac:dyDescent="0.25">
      <c r="C662" s="16"/>
      <c r="D662" s="32"/>
      <c r="E662" s="22"/>
      <c r="F662" s="18"/>
      <c r="G662" s="21"/>
    </row>
    <row r="663" spans="3:7" ht="13.5" customHeight="1" thickBot="1" x14ac:dyDescent="0.3">
      <c r="C663" s="16"/>
      <c r="D663" s="37" t="s">
        <v>13</v>
      </c>
      <c r="E663" s="22"/>
      <c r="F663" s="38">
        <f>+F654+F661</f>
        <v>41409911.549999997</v>
      </c>
      <c r="G663" s="39">
        <f>+G654+G661</f>
        <v>1.0000000000000002</v>
      </c>
    </row>
    <row r="664" spans="3:7" ht="6" customHeight="1" thickTop="1" x14ac:dyDescent="0.25">
      <c r="C664" s="40"/>
      <c r="D664" s="41"/>
      <c r="E664" s="42"/>
      <c r="F664" s="42"/>
      <c r="G664" s="36"/>
    </row>
    <row r="665" spans="3:7" x14ac:dyDescent="0.25">
      <c r="F665" s="2"/>
    </row>
    <row r="666" spans="3:7" x14ac:dyDescent="0.25">
      <c r="D666" s="2" t="s">
        <v>44</v>
      </c>
    </row>
    <row r="667" spans="3:7" ht="16.5" x14ac:dyDescent="0.3">
      <c r="C667" s="59" t="s">
        <v>29</v>
      </c>
      <c r="D667" s="59"/>
      <c r="E667" s="59"/>
      <c r="F667" s="59"/>
      <c r="G667" s="59"/>
    </row>
    <row r="668" spans="3:7" ht="6" customHeight="1" x14ac:dyDescent="0.25"/>
    <row r="669" spans="3:7" ht="12" customHeight="1" x14ac:dyDescent="0.25">
      <c r="C669" s="60" t="s">
        <v>1</v>
      </c>
      <c r="D669" s="61"/>
      <c r="E669" s="13" t="s">
        <v>35</v>
      </c>
      <c r="F669" s="14" t="s">
        <v>2</v>
      </c>
      <c r="G669" s="15" t="s">
        <v>3</v>
      </c>
    </row>
    <row r="670" spans="3:7" ht="12" customHeight="1" x14ac:dyDescent="0.25">
      <c r="C670" s="16" t="s">
        <v>45</v>
      </c>
      <c r="D670" s="17"/>
      <c r="E670" s="18"/>
      <c r="F670" s="19"/>
      <c r="G670" s="45"/>
    </row>
    <row r="671" spans="3:7" ht="12" customHeight="1" x14ac:dyDescent="0.25">
      <c r="C671" s="16"/>
      <c r="D671" s="17" t="s">
        <v>4</v>
      </c>
      <c r="E671" s="20">
        <v>5834984.9299999997</v>
      </c>
      <c r="G671" s="35"/>
    </row>
    <row r="672" spans="3:7" ht="12" customHeight="1" x14ac:dyDescent="0.25">
      <c r="C672" s="16"/>
      <c r="D672" s="17" t="s">
        <v>5</v>
      </c>
      <c r="E672" s="6">
        <v>1700071.4</v>
      </c>
      <c r="G672" s="35"/>
    </row>
    <row r="673" spans="3:7" ht="12" customHeight="1" x14ac:dyDescent="0.25">
      <c r="C673" s="16"/>
      <c r="D673" s="17" t="s">
        <v>33</v>
      </c>
      <c r="E673" s="6">
        <v>593172.38</v>
      </c>
      <c r="F673" s="23"/>
      <c r="G673" s="35"/>
    </row>
    <row r="674" spans="3:7" ht="12" customHeight="1" x14ac:dyDescent="0.25">
      <c r="C674" s="16"/>
      <c r="D674" s="17" t="s">
        <v>6</v>
      </c>
      <c r="E674" s="6">
        <v>115607.78</v>
      </c>
      <c r="F674" s="23"/>
      <c r="G674" s="35"/>
    </row>
    <row r="675" spans="3:7" ht="12" customHeight="1" x14ac:dyDescent="0.25">
      <c r="C675" s="16"/>
      <c r="D675" s="17" t="s">
        <v>7</v>
      </c>
      <c r="E675" s="6">
        <v>151876.56</v>
      </c>
      <c r="F675" s="23"/>
      <c r="G675" s="35"/>
    </row>
    <row r="676" spans="3:7" ht="12" hidden="1" customHeight="1" x14ac:dyDescent="0.25">
      <c r="C676" s="16"/>
      <c r="D676" s="17" t="s">
        <v>31</v>
      </c>
      <c r="E676" s="6">
        <v>0</v>
      </c>
      <c r="F676" s="23"/>
      <c r="G676" s="35"/>
    </row>
    <row r="677" spans="3:7" ht="12" customHeight="1" x14ac:dyDescent="0.25">
      <c r="C677" s="16"/>
      <c r="D677" s="17" t="s">
        <v>32</v>
      </c>
      <c r="E677" s="6">
        <v>75680.7</v>
      </c>
      <c r="F677" s="52"/>
      <c r="G677" s="5"/>
    </row>
    <row r="678" spans="3:7" ht="12.75" customHeight="1" x14ac:dyDescent="0.25">
      <c r="C678" s="16"/>
      <c r="D678" s="17" t="s">
        <v>41</v>
      </c>
      <c r="E678" s="6">
        <v>2451915.11</v>
      </c>
      <c r="F678" s="23"/>
      <c r="G678" s="35"/>
    </row>
    <row r="679" spans="3:7" ht="12" customHeight="1" x14ac:dyDescent="0.25">
      <c r="C679" s="16"/>
      <c r="D679" s="17" t="s">
        <v>36</v>
      </c>
      <c r="E679" s="6">
        <v>1353538</v>
      </c>
      <c r="F679" s="2"/>
      <c r="G679" s="56"/>
    </row>
    <row r="680" spans="3:7" ht="12" customHeight="1" x14ac:dyDescent="0.25">
      <c r="C680" s="16"/>
      <c r="D680" s="17" t="s">
        <v>47</v>
      </c>
      <c r="E680" s="6">
        <v>32534.2</v>
      </c>
      <c r="F680" s="2"/>
      <c r="G680" s="56"/>
    </row>
    <row r="681" spans="3:7" ht="12" customHeight="1" x14ac:dyDescent="0.25">
      <c r="C681" s="16"/>
      <c r="D681" s="17" t="s">
        <v>48</v>
      </c>
      <c r="E681" s="7">
        <v>434964.71</v>
      </c>
      <c r="F681" s="57">
        <f>SUM(E671:E681)</f>
        <v>12744345.77</v>
      </c>
      <c r="G681" s="26">
        <f>+F681/F699</f>
        <v>0.58687451343066799</v>
      </c>
    </row>
    <row r="682" spans="3:7" ht="2.4500000000000002" customHeight="1" x14ac:dyDescent="0.25">
      <c r="C682" s="16"/>
      <c r="D682" s="17"/>
      <c r="E682" s="18"/>
      <c r="F682" s="22"/>
      <c r="G682" s="21"/>
    </row>
    <row r="683" spans="3:7" ht="12" hidden="1" customHeight="1" x14ac:dyDescent="0.25">
      <c r="C683" s="16" t="s">
        <v>34</v>
      </c>
      <c r="D683" s="32"/>
      <c r="E683" s="22"/>
      <c r="F683" s="18"/>
      <c r="G683" s="21"/>
    </row>
    <row r="684" spans="3:7" ht="12" hidden="1" customHeight="1" x14ac:dyDescent="0.25">
      <c r="C684" s="16"/>
      <c r="D684" s="33" t="s">
        <v>38</v>
      </c>
      <c r="E684" s="34"/>
      <c r="F684" s="6">
        <v>0</v>
      </c>
      <c r="G684" s="35">
        <f>+F684/F699</f>
        <v>0</v>
      </c>
    </row>
    <row r="685" spans="3:7" ht="12" customHeight="1" x14ac:dyDescent="0.25">
      <c r="C685" s="16" t="s">
        <v>46</v>
      </c>
      <c r="D685" s="32"/>
      <c r="E685" s="22"/>
      <c r="F685" s="23"/>
      <c r="G685" s="35"/>
    </row>
    <row r="686" spans="3:7" ht="12" customHeight="1" x14ac:dyDescent="0.25">
      <c r="C686" s="16"/>
      <c r="D686" s="17" t="s">
        <v>43</v>
      </c>
      <c r="E686" s="12">
        <v>161.51</v>
      </c>
      <c r="F686" s="6"/>
      <c r="G686" s="5"/>
    </row>
    <row r="687" spans="3:7" ht="12" customHeight="1" x14ac:dyDescent="0.25">
      <c r="C687" s="16"/>
      <c r="D687" s="32" t="s">
        <v>8</v>
      </c>
      <c r="E687" s="25">
        <v>7206.78</v>
      </c>
      <c r="F687" s="58">
        <f>SUM(E686:E687)</f>
        <v>7368.29</v>
      </c>
      <c r="G687" s="26">
        <f>+F687/F699</f>
        <v>3.3930824591602845E-4</v>
      </c>
    </row>
    <row r="688" spans="3:7" ht="12" hidden="1" customHeight="1" x14ac:dyDescent="0.25">
      <c r="C688" s="16"/>
      <c r="D688" s="17" t="s">
        <v>9</v>
      </c>
      <c r="E688" s="25">
        <v>0</v>
      </c>
      <c r="F688" s="7"/>
    </row>
    <row r="689" spans="3:7" ht="12" hidden="1" customHeight="1" x14ac:dyDescent="0.25">
      <c r="C689" s="16"/>
      <c r="D689" s="17" t="s">
        <v>42</v>
      </c>
      <c r="E689" s="25">
        <v>0</v>
      </c>
    </row>
    <row r="690" spans="3:7" ht="12" customHeight="1" x14ac:dyDescent="0.25">
      <c r="C690" s="16"/>
      <c r="D690" s="27" t="s">
        <v>37</v>
      </c>
      <c r="E690" s="18"/>
      <c r="F690" s="28">
        <f>SUM(F671:F688)</f>
        <v>12751714.059999999</v>
      </c>
      <c r="G690" s="29">
        <f>+F690/F699</f>
        <v>0.58721382167658398</v>
      </c>
    </row>
    <row r="691" spans="3:7" ht="6" customHeight="1" x14ac:dyDescent="0.25">
      <c r="C691" s="16"/>
      <c r="D691" s="27"/>
      <c r="E691" s="18"/>
      <c r="F691" s="30"/>
      <c r="G691" s="31"/>
    </row>
    <row r="692" spans="3:7" ht="6" customHeight="1" x14ac:dyDescent="0.25">
      <c r="C692" s="16"/>
      <c r="D692" s="27"/>
      <c r="E692" s="18"/>
      <c r="F692" s="30"/>
      <c r="G692" s="31"/>
    </row>
    <row r="693" spans="3:7" ht="12" customHeight="1" x14ac:dyDescent="0.25">
      <c r="C693" s="16" t="s">
        <v>10</v>
      </c>
      <c r="D693" s="17"/>
      <c r="E693" s="18"/>
      <c r="F693" s="22"/>
      <c r="G693" s="21"/>
    </row>
    <row r="694" spans="3:7" ht="12" customHeight="1" x14ac:dyDescent="0.25">
      <c r="C694" s="16"/>
      <c r="D694" s="17" t="s">
        <v>11</v>
      </c>
      <c r="E694" s="12">
        <v>6578843.29</v>
      </c>
      <c r="F694" s="22"/>
      <c r="G694" s="21"/>
    </row>
    <row r="695" spans="3:7" ht="12" customHeight="1" x14ac:dyDescent="0.25">
      <c r="C695" s="16"/>
      <c r="D695" s="17" t="s">
        <v>12</v>
      </c>
      <c r="E695" s="7">
        <v>2385065.7999999998</v>
      </c>
      <c r="F695" s="7">
        <f>SUM(E694:E695)</f>
        <v>8963909.0899999999</v>
      </c>
      <c r="G695" s="36">
        <f>+F695/F699</f>
        <v>0.41278617832341596</v>
      </c>
    </row>
    <row r="696" spans="3:7" ht="2.25" hidden="1" customHeight="1" x14ac:dyDescent="0.25">
      <c r="C696" s="16"/>
      <c r="D696" s="32"/>
      <c r="E696" s="22"/>
      <c r="F696" s="18"/>
      <c r="G696" s="21"/>
    </row>
    <row r="697" spans="3:7" ht="12" hidden="1" customHeight="1" x14ac:dyDescent="0.25">
      <c r="C697" s="16"/>
      <c r="D697" s="27" t="s">
        <v>37</v>
      </c>
      <c r="E697" s="18"/>
      <c r="F697" s="28">
        <f>SUM(F695)</f>
        <v>8963909.0899999999</v>
      </c>
      <c r="G697" s="29">
        <f>+G695</f>
        <v>0.41278617832341596</v>
      </c>
    </row>
    <row r="698" spans="3:7" ht="2.4500000000000002" hidden="1" customHeight="1" x14ac:dyDescent="0.25">
      <c r="C698" s="16"/>
      <c r="D698" s="32"/>
      <c r="E698" s="22"/>
      <c r="F698" s="18"/>
      <c r="G698" s="21"/>
    </row>
    <row r="699" spans="3:7" ht="13.5" customHeight="1" thickBot="1" x14ac:dyDescent="0.3">
      <c r="C699" s="16"/>
      <c r="D699" s="37" t="s">
        <v>13</v>
      </c>
      <c r="E699" s="22"/>
      <c r="F699" s="38">
        <f>+F690+F697</f>
        <v>21715623.149999999</v>
      </c>
      <c r="G699" s="39">
        <f>+G690+G697</f>
        <v>1</v>
      </c>
    </row>
    <row r="700" spans="3:7" ht="6" customHeight="1" thickTop="1" x14ac:dyDescent="0.25">
      <c r="C700" s="40"/>
      <c r="D700" s="41"/>
      <c r="E700" s="42"/>
      <c r="F700" s="42"/>
      <c r="G700" s="36"/>
    </row>
    <row r="701" spans="3:7" x14ac:dyDescent="0.25">
      <c r="C701" s="8"/>
      <c r="D701" s="9"/>
      <c r="E701" s="10"/>
      <c r="F701" s="10"/>
      <c r="G701" s="11"/>
    </row>
    <row r="702" spans="3:7" x14ac:dyDescent="0.25">
      <c r="C702" s="8"/>
      <c r="D702" s="9"/>
      <c r="E702" s="10"/>
      <c r="F702" s="10"/>
      <c r="G702" s="11"/>
    </row>
    <row r="703" spans="3:7" x14ac:dyDescent="0.25">
      <c r="C703" s="8"/>
      <c r="D703" s="9"/>
      <c r="E703" s="10"/>
      <c r="F703" s="10"/>
      <c r="G703" s="11"/>
    </row>
    <row r="704" spans="3:7" ht="16.5" x14ac:dyDescent="0.3">
      <c r="C704" s="59" t="s">
        <v>30</v>
      </c>
      <c r="D704" s="59"/>
      <c r="E704" s="59"/>
      <c r="F704" s="59"/>
      <c r="G704" s="59"/>
    </row>
    <row r="705" spans="3:7" ht="5.25" customHeight="1" x14ac:dyDescent="0.25"/>
    <row r="706" spans="3:7" ht="12" customHeight="1" x14ac:dyDescent="0.25">
      <c r="C706" s="60" t="s">
        <v>1</v>
      </c>
      <c r="D706" s="61"/>
      <c r="E706" s="13" t="s">
        <v>35</v>
      </c>
      <c r="F706" s="14" t="s">
        <v>2</v>
      </c>
      <c r="G706" s="15" t="s">
        <v>3</v>
      </c>
    </row>
    <row r="707" spans="3:7" ht="12" customHeight="1" x14ac:dyDescent="0.25">
      <c r="C707" s="16" t="s">
        <v>45</v>
      </c>
      <c r="D707" s="17"/>
      <c r="E707" s="18"/>
      <c r="F707" s="19"/>
      <c r="G707" s="45"/>
    </row>
    <row r="708" spans="3:7" ht="12" customHeight="1" x14ac:dyDescent="0.25">
      <c r="C708" s="16"/>
      <c r="D708" s="17" t="s">
        <v>4</v>
      </c>
      <c r="E708" s="20">
        <v>11514988.68</v>
      </c>
      <c r="G708" s="35"/>
    </row>
    <row r="709" spans="3:7" ht="12" customHeight="1" x14ac:dyDescent="0.25">
      <c r="C709" s="16"/>
      <c r="D709" s="17" t="s">
        <v>5</v>
      </c>
      <c r="E709" s="6">
        <v>5679583.7599999998</v>
      </c>
      <c r="G709" s="35"/>
    </row>
    <row r="710" spans="3:7" ht="12" customHeight="1" x14ac:dyDescent="0.25">
      <c r="C710" s="16"/>
      <c r="D710" s="17" t="s">
        <v>33</v>
      </c>
      <c r="E710" s="6">
        <v>378111.94</v>
      </c>
      <c r="F710" s="23"/>
      <c r="G710" s="35"/>
    </row>
    <row r="711" spans="3:7" ht="12" customHeight="1" x14ac:dyDescent="0.25">
      <c r="C711" s="16"/>
      <c r="D711" s="17" t="s">
        <v>6</v>
      </c>
      <c r="E711" s="6">
        <v>976137.86</v>
      </c>
      <c r="F711" s="23"/>
      <c r="G711" s="35"/>
    </row>
    <row r="712" spans="3:7" ht="12" customHeight="1" x14ac:dyDescent="0.25">
      <c r="C712" s="16"/>
      <c r="D712" s="17" t="s">
        <v>7</v>
      </c>
      <c r="E712" s="6">
        <v>2755134.83</v>
      </c>
      <c r="F712" s="23"/>
      <c r="G712" s="35"/>
    </row>
    <row r="713" spans="3:7" ht="12" hidden="1" customHeight="1" x14ac:dyDescent="0.25">
      <c r="C713" s="16"/>
      <c r="D713" s="17" t="s">
        <v>31</v>
      </c>
      <c r="E713" s="6">
        <v>0</v>
      </c>
      <c r="F713" s="23"/>
      <c r="G713" s="35"/>
    </row>
    <row r="714" spans="3:7" ht="12" customHeight="1" x14ac:dyDescent="0.25">
      <c r="C714" s="16"/>
      <c r="D714" s="17" t="s">
        <v>32</v>
      </c>
      <c r="E714" s="6">
        <v>169940.88</v>
      </c>
      <c r="F714" s="23"/>
      <c r="G714" s="35"/>
    </row>
    <row r="715" spans="3:7" ht="12" customHeight="1" x14ac:dyDescent="0.25">
      <c r="C715" s="16"/>
      <c r="D715" s="17" t="s">
        <v>41</v>
      </c>
      <c r="E715" s="6">
        <v>10406994.91</v>
      </c>
      <c r="F715" s="23"/>
      <c r="G715" s="35"/>
    </row>
    <row r="716" spans="3:7" ht="12" customHeight="1" x14ac:dyDescent="0.25">
      <c r="C716" s="16"/>
      <c r="D716" s="17" t="s">
        <v>36</v>
      </c>
      <c r="E716" s="6">
        <v>25485254</v>
      </c>
      <c r="F716" s="2"/>
      <c r="G716" s="56"/>
    </row>
    <row r="717" spans="3:7" ht="12" customHeight="1" x14ac:dyDescent="0.25">
      <c r="C717" s="16"/>
      <c r="D717" s="17" t="s">
        <v>47</v>
      </c>
      <c r="E717" s="6">
        <v>73055.48</v>
      </c>
      <c r="F717" s="2"/>
      <c r="G717" s="56"/>
    </row>
    <row r="718" spans="3:7" ht="12" customHeight="1" x14ac:dyDescent="0.25">
      <c r="C718" s="16"/>
      <c r="D718" s="17" t="s">
        <v>48</v>
      </c>
      <c r="E718" s="7">
        <v>976712.56</v>
      </c>
      <c r="F718" s="12">
        <f>SUM(E708:E718)</f>
        <v>58415914.899999999</v>
      </c>
      <c r="G718" s="35">
        <f>+F718/F736</f>
        <v>0.59479674632403878</v>
      </c>
    </row>
    <row r="719" spans="3:7" ht="2.4500000000000002" customHeight="1" x14ac:dyDescent="0.25">
      <c r="C719" s="16"/>
      <c r="D719" s="17"/>
      <c r="E719" s="18"/>
      <c r="F719" s="22"/>
      <c r="G719" s="21"/>
    </row>
    <row r="720" spans="3:7" ht="12" customHeight="1" x14ac:dyDescent="0.25">
      <c r="C720" s="16" t="s">
        <v>34</v>
      </c>
      <c r="D720" s="32"/>
      <c r="E720" s="22"/>
      <c r="F720" s="18"/>
      <c r="G720" s="21"/>
    </row>
    <row r="721" spans="3:7" ht="12" customHeight="1" x14ac:dyDescent="0.25">
      <c r="C721" s="16"/>
      <c r="D721" s="33" t="s">
        <v>38</v>
      </c>
      <c r="E721" s="34"/>
      <c r="F721" s="6">
        <v>9012308.6300000008</v>
      </c>
      <c r="G721" s="35">
        <f>+F721/F736</f>
        <v>9.1764236838000057E-2</v>
      </c>
    </row>
    <row r="722" spans="3:7" ht="12" customHeight="1" x14ac:dyDescent="0.25">
      <c r="C722" s="16" t="s">
        <v>46</v>
      </c>
      <c r="D722" s="32"/>
      <c r="E722" s="22"/>
      <c r="F722" s="23"/>
      <c r="G722" s="35"/>
    </row>
    <row r="723" spans="3:7" ht="12" customHeight="1" x14ac:dyDescent="0.25">
      <c r="C723" s="16"/>
      <c r="D723" s="17" t="s">
        <v>43</v>
      </c>
      <c r="E723" s="53"/>
      <c r="F723" s="7">
        <v>14024.7</v>
      </c>
      <c r="G723" s="26">
        <f>+F723/F736</f>
        <v>1.4280091208792738E-4</v>
      </c>
    </row>
    <row r="724" spans="3:7" ht="12" hidden="1" customHeight="1" x14ac:dyDescent="0.25">
      <c r="C724" s="16"/>
      <c r="D724" s="17" t="s">
        <v>8</v>
      </c>
      <c r="E724" s="22"/>
      <c r="F724" s="24"/>
      <c r="G724" s="46"/>
    </row>
    <row r="725" spans="3:7" ht="12" hidden="1" customHeight="1" x14ac:dyDescent="0.25">
      <c r="C725" s="16"/>
      <c r="D725" s="17" t="s">
        <v>9</v>
      </c>
      <c r="E725" s="22"/>
      <c r="F725" s="2"/>
      <c r="G725" s="47"/>
    </row>
    <row r="726" spans="3:7" ht="12" hidden="1" customHeight="1" x14ac:dyDescent="0.25">
      <c r="C726" s="16"/>
      <c r="D726" s="17" t="s">
        <v>42</v>
      </c>
      <c r="E726" s="25"/>
      <c r="F726" s="25">
        <f>SUM(E723:E726)</f>
        <v>0</v>
      </c>
    </row>
    <row r="727" spans="3:7" ht="12" customHeight="1" x14ac:dyDescent="0.25">
      <c r="C727" s="16"/>
      <c r="D727" s="27" t="s">
        <v>37</v>
      </c>
      <c r="E727" s="18"/>
      <c r="F727" s="28">
        <f>SUM(F708:F726)</f>
        <v>67442248.230000004</v>
      </c>
      <c r="G727" s="29">
        <f>+F727/F736</f>
        <v>0.6867037840741268</v>
      </c>
    </row>
    <row r="728" spans="3:7" ht="6" customHeight="1" x14ac:dyDescent="0.25">
      <c r="C728" s="16"/>
      <c r="D728" s="27"/>
      <c r="E728" s="18"/>
      <c r="F728" s="30"/>
      <c r="G728" s="31"/>
    </row>
    <row r="729" spans="3:7" ht="6" customHeight="1" x14ac:dyDescent="0.25">
      <c r="C729" s="16"/>
      <c r="D729" s="27"/>
      <c r="E729" s="18"/>
      <c r="F729" s="30"/>
      <c r="G729" s="31"/>
    </row>
    <row r="730" spans="3:7" ht="12" customHeight="1" x14ac:dyDescent="0.25">
      <c r="C730" s="16" t="s">
        <v>10</v>
      </c>
      <c r="D730" s="17"/>
      <c r="E730" s="18"/>
      <c r="F730" s="22"/>
      <c r="G730" s="21"/>
    </row>
    <row r="731" spans="3:7" ht="12" customHeight="1" x14ac:dyDescent="0.25">
      <c r="C731" s="16"/>
      <c r="D731" s="17" t="s">
        <v>11</v>
      </c>
      <c r="E731" s="12">
        <v>2359912.34</v>
      </c>
      <c r="F731" s="22"/>
      <c r="G731" s="21"/>
    </row>
    <row r="732" spans="3:7" ht="12" customHeight="1" x14ac:dyDescent="0.25">
      <c r="C732" s="16"/>
      <c r="D732" s="17" t="s">
        <v>12</v>
      </c>
      <c r="E732" s="7">
        <v>28409397.010000002</v>
      </c>
      <c r="F732" s="25">
        <f>SUM(E731:E732)</f>
        <v>30769309.350000001</v>
      </c>
      <c r="G732" s="36">
        <f>+F732/F736</f>
        <v>0.31329621592587309</v>
      </c>
    </row>
    <row r="733" spans="3:7" ht="2.25" hidden="1" customHeight="1" x14ac:dyDescent="0.25">
      <c r="C733" s="16"/>
      <c r="D733" s="32"/>
      <c r="E733" s="22"/>
      <c r="F733" s="18"/>
      <c r="G733" s="21"/>
    </row>
    <row r="734" spans="3:7" ht="12" hidden="1" customHeight="1" x14ac:dyDescent="0.25">
      <c r="C734" s="16"/>
      <c r="D734" s="27" t="s">
        <v>37</v>
      </c>
      <c r="E734" s="18"/>
      <c r="F734" s="28">
        <f>SUM(F732)</f>
        <v>30769309.350000001</v>
      </c>
      <c r="G734" s="29">
        <f>+G732</f>
        <v>0.31329621592587309</v>
      </c>
    </row>
    <row r="735" spans="3:7" ht="2.4500000000000002" hidden="1" customHeight="1" x14ac:dyDescent="0.25">
      <c r="C735" s="16"/>
      <c r="D735" s="32"/>
      <c r="E735" s="22"/>
      <c r="F735" s="18"/>
      <c r="G735" s="21"/>
    </row>
    <row r="736" spans="3:7" ht="13.5" customHeight="1" thickBot="1" x14ac:dyDescent="0.3">
      <c r="C736" s="16"/>
      <c r="D736" s="37" t="s">
        <v>13</v>
      </c>
      <c r="E736" s="22"/>
      <c r="F736" s="38">
        <f>+F727+F734</f>
        <v>98211557.580000013</v>
      </c>
      <c r="G736" s="39">
        <f>+G727+G734</f>
        <v>0.99999999999999989</v>
      </c>
    </row>
    <row r="737" spans="3:7" ht="6" customHeight="1" thickTop="1" x14ac:dyDescent="0.25">
      <c r="C737" s="40"/>
      <c r="D737" s="41"/>
      <c r="E737" s="42"/>
      <c r="F737" s="42"/>
      <c r="G737" s="36"/>
    </row>
    <row r="739" spans="3:7" x14ac:dyDescent="0.25">
      <c r="D739" s="2" t="s">
        <v>44</v>
      </c>
      <c r="F739" s="2"/>
    </row>
  </sheetData>
  <mergeCells count="40">
    <mergeCell ref="C90:G90"/>
    <mergeCell ref="C126:G126"/>
    <mergeCell ref="C378:G378"/>
    <mergeCell ref="C414:G414"/>
    <mergeCell ref="C450:G450"/>
    <mergeCell ref="C486:G486"/>
    <mergeCell ref="C523:G523"/>
    <mergeCell ref="C344:D344"/>
    <mergeCell ref="C380:D380"/>
    <mergeCell ref="C416:D416"/>
    <mergeCell ref="C452:D452"/>
    <mergeCell ref="C236:D236"/>
    <mergeCell ref="C272:D272"/>
    <mergeCell ref="C308:D308"/>
    <mergeCell ref="C270:G270"/>
    <mergeCell ref="C18:G18"/>
    <mergeCell ref="C54:G54"/>
    <mergeCell ref="C162:G162"/>
    <mergeCell ref="C198:G198"/>
    <mergeCell ref="C234:G234"/>
    <mergeCell ref="C20:D20"/>
    <mergeCell ref="C56:D56"/>
    <mergeCell ref="C92:D92"/>
    <mergeCell ref="C128:D128"/>
    <mergeCell ref="C164:D164"/>
    <mergeCell ref="C200:D200"/>
    <mergeCell ref="C306:G306"/>
    <mergeCell ref="C342:G342"/>
    <mergeCell ref="C488:D488"/>
    <mergeCell ref="C525:D525"/>
    <mergeCell ref="C561:D561"/>
    <mergeCell ref="C597:D597"/>
    <mergeCell ref="C633:D633"/>
    <mergeCell ref="C559:G559"/>
    <mergeCell ref="C704:G704"/>
    <mergeCell ref="C595:G595"/>
    <mergeCell ref="C631:G631"/>
    <mergeCell ref="C667:G667"/>
    <mergeCell ref="C669:D669"/>
    <mergeCell ref="C706:D706"/>
  </mergeCells>
  <pageMargins left="0.59055118110236227" right="0.70866141732283472" top="0.39370078740157483" bottom="0.98425196850393704" header="0.31496062992125984" footer="0.39370078740157483"/>
  <pageSetup scale="80" firstPageNumber="30" orientation="portrait" useFirstPageNumber="1" r:id="rId1"/>
  <headerFooter alignWithMargins="0">
    <oddFooter>&amp;C&amp;"Arial Narrow,Normal"&amp;13&amp;P</oddFooter>
  </headerFooter>
  <rowBreaks count="9" manualBreakCount="9">
    <brk id="89" max="6" man="1"/>
    <brk id="161" max="6" man="1"/>
    <brk id="233" max="6" man="1"/>
    <brk id="305" max="6" man="1"/>
    <brk id="377" max="6" man="1"/>
    <brk id="449" max="6" man="1"/>
    <brk id="522" max="6" man="1"/>
    <brk id="594" max="6" man="1"/>
    <brk id="6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 DIC 2020</vt:lpstr>
      <vt:lpstr>'OCT DIC 2020'!Área_de_impresión</vt:lpstr>
      <vt:lpstr>'OCT DIC 2020'!Títulos_a_imprimir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Maria del Carmen Ramos Carrillo</cp:lastModifiedBy>
  <cp:lastPrinted>2021-02-10T19:52:00Z</cp:lastPrinted>
  <dcterms:created xsi:type="dcterms:W3CDTF">2012-06-06T14:59:05Z</dcterms:created>
  <dcterms:modified xsi:type="dcterms:W3CDTF">2021-03-22T21:53:59Z</dcterms:modified>
</cp:coreProperties>
</file>